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45" windowWidth="28320" windowHeight="12270" tabRatio="381" activeTab="0"/>
  </bookViews>
  <sheets>
    <sheet name="EPH &amp; VPH - soils" sheetId="1" r:id="rId1"/>
  </sheets>
  <definedNames>
    <definedName name="_xlnm.Print_Area" localSheetId="0">'EPH &amp; VPH - soils'!$A$1:$AP$66</definedName>
  </definedNames>
  <calcPr fullCalcOnLoad="1"/>
</workbook>
</file>

<file path=xl/sharedStrings.xml><?xml version="1.0" encoding="utf-8"?>
<sst xmlns="http://schemas.openxmlformats.org/spreadsheetml/2006/main" count="328" uniqueCount="104">
  <si>
    <t xml:space="preserve">The spreadsheet calculates the average concentration value within each A&amp;A EC fraction (e.g., C8 – C10 aromatics) as shown in the gray highlighted lines of Table 6A and 6B.  The spreadsheet pulls the average concentrations in each A&amp;A EC fraction from the VPH and EPH data into a summary table (line 3 of Table 6C).  </t>
  </si>
  <si>
    <t xml:space="preserve">The concentrations within the A&amp;A EC fractions are added to get a total petroleum hydrocarbon (TPH) concentration (cell V40). Then the mass fraction within each A&amp;A EC fraction is calculated by dividing the average concentration within the fraction by the TPH concentration as shown in  the row labeled “Fraction of TPH mass within A&amp;A EC groups”. </t>
  </si>
  <si>
    <t>NAPL Contaminated Soil Source Area Hydrocarbon Characterization</t>
  </si>
  <si>
    <t>GRO (calculated as sum of C5 to C10 A&amp;A)
 (mg/kg))</t>
  </si>
  <si>
    <t>value without formatting</t>
  </si>
  <si>
    <t>value with custom formatting (each lower line decreases by an order of magnitude)</t>
  </si>
  <si>
    <t>The user can add rows the middle of Table 6B and 6B as needed.</t>
  </si>
  <si>
    <t>Sample Name</t>
  </si>
  <si>
    <t>Benzene</t>
  </si>
  <si>
    <t>Toluene</t>
  </si>
  <si>
    <t>Ethylbenzene</t>
  </si>
  <si>
    <t>Xylene (total)</t>
  </si>
  <si>
    <t>C8-C10 Aromatics</t>
  </si>
  <si>
    <t>C9-C10 Aromatics</t>
  </si>
  <si>
    <t>C10-C12 Aromatics</t>
  </si>
  <si>
    <t>C10-C12 Aliphatics</t>
  </si>
  <si>
    <t>C12-C13 Aromatics</t>
  </si>
  <si>
    <t>C5-C6 Aliphatics</t>
  </si>
  <si>
    <t>C6-C8 Aliphatics</t>
  </si>
  <si>
    <t>C8-C10 Aliphatics</t>
  </si>
  <si>
    <t>Total VPH</t>
  </si>
  <si>
    <t>Stat Value (mg/kg)</t>
  </si>
  <si>
    <t>Calculated  Value (mg/kg)</t>
  </si>
  <si>
    <t/>
  </si>
  <si>
    <t>average concentration within fraction</t>
  </si>
  <si>
    <t>C12-C16 Aromatics</t>
  </si>
  <si>
    <t>C12-C16 Aliphatics</t>
  </si>
  <si>
    <t>C16-C21 Aromatics</t>
  </si>
  <si>
    <t>C16-C21 Aliphatics</t>
  </si>
  <si>
    <t>C21-C34 Aromatics</t>
  </si>
  <si>
    <t>C21-C34 Aliphatics</t>
  </si>
  <si>
    <t>Sum of all EPH Fractions Stat Values (mg/kg)</t>
  </si>
  <si>
    <t>B</t>
  </si>
  <si>
    <t>T</t>
  </si>
  <si>
    <t>E</t>
  </si>
  <si>
    <t>X</t>
  </si>
  <si>
    <t>TPH</t>
  </si>
  <si>
    <t>GRO aromatics</t>
  </si>
  <si>
    <t>DRO aromatics</t>
  </si>
  <si>
    <t>GRO aliphatics</t>
  </si>
  <si>
    <t>DRO aliphatics</t>
  </si>
  <si>
    <t>Notes:</t>
  </si>
  <si>
    <t>Sample Location /Facility</t>
  </si>
  <si>
    <t xml:space="preserve">"ND" results are assumed to be the following fraction of the detection limit:   </t>
  </si>
  <si>
    <t>password = example</t>
  </si>
  <si>
    <t>RRO aromatics</t>
  </si>
  <si>
    <t>RRO aliphatics</t>
  </si>
  <si>
    <t xml:space="preserve">GRO: fraction aromatic </t>
  </si>
  <si>
    <t>DRO: fraction aromatic</t>
  </si>
  <si>
    <t>RRO: fraction aromatic</t>
  </si>
  <si>
    <t>Sampling Date</t>
  </si>
  <si>
    <t>Method Detection Limit (mg/kg)</t>
  </si>
  <si>
    <t>Lab    Result (mg/kg)</t>
  </si>
  <si>
    <t xml:space="preserve">DRO Aromatics C10 to C21 (mg/kg) </t>
  </si>
  <si>
    <t xml:space="preserve">DRO Aliphatics C10 to C21 (mg/kg) </t>
  </si>
  <si>
    <t>DRO (Sum of C10 to C21 A&amp;A) (mg/kg)</t>
  </si>
  <si>
    <t>Extractable Petroleum Hydrocarbons (mg/kg)</t>
  </si>
  <si>
    <t>RRO (sum of C21 to C34 A&amp;A)  (mg/kg)</t>
  </si>
  <si>
    <t>A&amp;A EC = aliphatic and aromatic equivalent carbon</t>
  </si>
  <si>
    <t>EPH</t>
  </si>
  <si>
    <t>VPH</t>
  </si>
  <si>
    <t>Sample Starting Depth (ft)</t>
  </si>
  <si>
    <t>Average concentration in A&amp;A EC groups (mg/kg)</t>
  </si>
  <si>
    <t>Fraction of TPH mass in A&amp;A EC groups</t>
  </si>
  <si>
    <t xml:space="preserve">Sum of A&amp;A EC mass fractions within GRO, DRO &amp; RRO A&amp;A Groups </t>
  </si>
  <si>
    <t>Compounds and A&amp;A EC Fractions</t>
  </si>
  <si>
    <t>Mass fraction of A&amp;A EC Groups within GRO, DRO &amp; RRO A&amp;A Groups</t>
  </si>
  <si>
    <t xml:space="preserve">GRO, DRO &amp; RRO A&amp;A Groups </t>
  </si>
  <si>
    <t>Sum of A&amp;A EC mass fractions within GRO, DRO &amp; RRO A&amp;A Groups</t>
  </si>
  <si>
    <t>Source of data used as input to the characterization were overlap exists (enter: max, VPH or EPH)</t>
  </si>
  <si>
    <t>Table 6A    Source Area BTEX and VPH Data</t>
  </si>
  <si>
    <t>Table  6B    Source Area  EPH Data</t>
  </si>
  <si>
    <t>Table  6C     Source Area Hydrocarbon Characterization</t>
  </si>
  <si>
    <t>Boring or Well Number</t>
  </si>
  <si>
    <r>
      <t>Aromatic C</t>
    </r>
    <r>
      <rPr>
        <vertAlign val="subscript"/>
        <sz val="9"/>
        <rFont val="Arial"/>
        <family val="2"/>
      </rPr>
      <t>10</t>
    </r>
    <r>
      <rPr>
        <sz val="9"/>
        <rFont val="Arial"/>
        <family val="2"/>
      </rPr>
      <t>-C</t>
    </r>
    <r>
      <rPr>
        <vertAlign val="subscript"/>
        <sz val="9"/>
        <rFont val="Arial"/>
        <family val="2"/>
      </rPr>
      <t>12</t>
    </r>
  </si>
  <si>
    <r>
      <t>Aliphatic C</t>
    </r>
    <r>
      <rPr>
        <vertAlign val="subscript"/>
        <sz val="9"/>
        <rFont val="Arial"/>
        <family val="2"/>
      </rPr>
      <t>5</t>
    </r>
    <r>
      <rPr>
        <sz val="9"/>
        <rFont val="Arial"/>
        <family val="2"/>
      </rPr>
      <t>-C</t>
    </r>
    <r>
      <rPr>
        <vertAlign val="subscript"/>
        <sz val="9"/>
        <rFont val="Arial"/>
        <family val="2"/>
      </rPr>
      <t>6</t>
    </r>
  </si>
  <si>
    <r>
      <t>Aromatic C</t>
    </r>
    <r>
      <rPr>
        <vertAlign val="subscript"/>
        <sz val="9"/>
        <rFont val="Arial"/>
        <family val="2"/>
      </rPr>
      <t>12</t>
    </r>
    <r>
      <rPr>
        <sz val="9"/>
        <rFont val="Arial"/>
        <family val="2"/>
      </rPr>
      <t>-C</t>
    </r>
    <r>
      <rPr>
        <vertAlign val="subscript"/>
        <sz val="9"/>
        <rFont val="Arial"/>
        <family val="2"/>
      </rPr>
      <t>16</t>
    </r>
  </si>
  <si>
    <r>
      <t>Aliphatic C</t>
    </r>
    <r>
      <rPr>
        <vertAlign val="subscript"/>
        <sz val="9"/>
        <rFont val="Arial"/>
        <family val="2"/>
      </rPr>
      <t>6</t>
    </r>
    <r>
      <rPr>
        <sz val="9"/>
        <rFont val="Arial"/>
        <family val="2"/>
      </rPr>
      <t>-C</t>
    </r>
    <r>
      <rPr>
        <vertAlign val="subscript"/>
        <sz val="9"/>
        <rFont val="Arial"/>
        <family val="2"/>
      </rPr>
      <t>8</t>
    </r>
  </si>
  <si>
    <r>
      <t>Aromatic C</t>
    </r>
    <r>
      <rPr>
        <vertAlign val="subscript"/>
        <sz val="9"/>
        <rFont val="Arial"/>
        <family val="2"/>
      </rPr>
      <t>16</t>
    </r>
    <r>
      <rPr>
        <sz val="9"/>
        <rFont val="Arial"/>
        <family val="2"/>
      </rPr>
      <t>-C</t>
    </r>
    <r>
      <rPr>
        <vertAlign val="subscript"/>
        <sz val="9"/>
        <rFont val="Arial"/>
        <family val="2"/>
      </rPr>
      <t>21</t>
    </r>
  </si>
  <si>
    <r>
      <t>Aliphatic C</t>
    </r>
    <r>
      <rPr>
        <vertAlign val="subscript"/>
        <sz val="9"/>
        <rFont val="Arial"/>
        <family val="2"/>
      </rPr>
      <t>8</t>
    </r>
    <r>
      <rPr>
        <sz val="9"/>
        <rFont val="Arial"/>
        <family val="2"/>
      </rPr>
      <t>-C</t>
    </r>
    <r>
      <rPr>
        <vertAlign val="subscript"/>
        <sz val="9"/>
        <rFont val="Arial"/>
        <family val="2"/>
      </rPr>
      <t>10</t>
    </r>
  </si>
  <si>
    <r>
      <t>Aliphatic C</t>
    </r>
    <r>
      <rPr>
        <vertAlign val="subscript"/>
        <sz val="9"/>
        <rFont val="Arial"/>
        <family val="2"/>
      </rPr>
      <t>10</t>
    </r>
    <r>
      <rPr>
        <sz val="9"/>
        <rFont val="Arial"/>
        <family val="2"/>
      </rPr>
      <t>-C</t>
    </r>
    <r>
      <rPr>
        <vertAlign val="subscript"/>
        <sz val="9"/>
        <rFont val="Arial"/>
        <family val="2"/>
      </rPr>
      <t>12</t>
    </r>
  </si>
  <si>
    <r>
      <t>Aliphatic C</t>
    </r>
    <r>
      <rPr>
        <vertAlign val="subscript"/>
        <sz val="9"/>
        <rFont val="Arial"/>
        <family val="2"/>
      </rPr>
      <t>12</t>
    </r>
    <r>
      <rPr>
        <sz val="9"/>
        <rFont val="Arial"/>
        <family val="2"/>
      </rPr>
      <t>-C</t>
    </r>
    <r>
      <rPr>
        <vertAlign val="subscript"/>
        <sz val="9"/>
        <rFont val="Arial"/>
        <family val="2"/>
      </rPr>
      <t>16</t>
    </r>
  </si>
  <si>
    <r>
      <t>Aliphatic C</t>
    </r>
    <r>
      <rPr>
        <vertAlign val="subscript"/>
        <sz val="9"/>
        <rFont val="Arial"/>
        <family val="2"/>
      </rPr>
      <t>16</t>
    </r>
    <r>
      <rPr>
        <sz val="9"/>
        <rFont val="Arial"/>
        <family val="2"/>
      </rPr>
      <t>-C</t>
    </r>
    <r>
      <rPr>
        <vertAlign val="subscript"/>
        <sz val="9"/>
        <rFont val="Arial"/>
        <family val="2"/>
      </rPr>
      <t>21</t>
    </r>
  </si>
  <si>
    <t>GRO by AK101 (Stat Value, mg/kg)</t>
  </si>
  <si>
    <t>DRO by AK102 (Stat Value, mg/kg)</t>
  </si>
  <si>
    <t>RRO by AK103 (Stat Value, mg/kg)</t>
  </si>
  <si>
    <t xml:space="preserve">GRO: fraction aliphatic </t>
  </si>
  <si>
    <t xml:space="preserve">DRO: fraction aliphatic </t>
  </si>
  <si>
    <t xml:space="preserve">RRO: fraction aliphatic </t>
  </si>
  <si>
    <t xml:space="preserve">For A&amp;A EC fractions measured by both the VPH and EPH methods, the spreadsheet, by default, selects the higher of the two overlapping average concentrations (if cells I45,  J45, P45 and O45 are left blank). If the user has reason to believe that the either the VPH or EPH result of the overlapping ranges is a more representative value, then that value may be selected by entering "VPH" or "EPH" in the  light yellow cells in line 2 of Table 6C (rational for the selection must be supplied in the report).   In general, the VPH data is thought to be more representative of the C9-C10 fractions and the EPH data is thought to be more representative of the C10-C12 fractions (but the laboratory QA/QC data, and the correlation of the GRO and DRO data from the AK101 and AK102 tests with the VPH and EPH data may be used to help assess whether the VPH or EPH data is used as input to the hydrocarbon characterization). </t>
  </si>
  <si>
    <t>input to cells D79 to D84 
(4-phase, cumulative risk calcs)</t>
  </si>
  <si>
    <t>input to cells D75 to D77
 (4-phase, cumulative risk calcs)</t>
  </si>
  <si>
    <t xml:space="preserve">input to cells C14 to C16 
(4-phase, cumulative risk calcs) </t>
  </si>
  <si>
    <t xml:space="preserve">Please enter the GRO, DRO and RRO concentration measured by the AK101, AK102 and AK103 test methods in columns AR throught AT.  The concentrations and percentages of GRO, DRO and RRO in the samples maybe used to help assess if the sample is from a source area and whether the source is associated with a gasoline, diesel or lube oil/waste oil release.  If GRO, DRO, RRO, VPH and EPH data indicate significantly different hydrocarbon character (for example some of the source area samples show &gt;90% DRO and &lt;10% RRO while others show ~75% RRO and only ~25% DRO then a waste oil or lube oil spill is indicated and the source may be subdivdied into two separate source areas-- a diesel source area and a waste oil source area.  </t>
  </si>
  <si>
    <t>% GRO</t>
  </si>
  <si>
    <t>% DRO</t>
  </si>
  <si>
    <t>% RRO</t>
  </si>
  <si>
    <t xml:space="preserve"> </t>
  </si>
  <si>
    <t xml:space="preserve">Enter the BTEX, EPH and VPH concentration data from the more heavily contaminated portions of the source area (sample results with GRO concentrations above 300 and DRO or RRO concentrations above 250 mg/kg) into the unshaded cells in Tables 6A and 6B (it is best if the lab results are reported to the detection limit and estimated or "J" results are used when they occur).  The BTEX data should come from the same sample as the VPH and EPH data, and should be from the 8021 or 8260 test methods (don't use the BTEX values produced by the VPH test method).   If a lab result is non-detect, enter "ND" into the "Lab Result" column of Table 6A and/or 6B.  By default the spreadsheet assigns a "statistical value" equal to the method detection limit to all non-detect concentration data (the fraction of the detection limit used in the statistical value calculation may be adjusted by changing cell H18) .  The values will be calculated automatically and displayed in Table 6D. </t>
  </si>
  <si>
    <t xml:space="preserve">The spreadsheet calculates the mass fraction of each A&amp;A EC group within the larger GRO aliphatic, DRO aromatic and DRO aliphatic groups by dividing the mass fraction of each A&amp;A EC group within the TPH,  by the sum of the mass fractions within the larger GRO aliphatic, DRO aromatic and DRO aliphatic groups (as shown lines 6 and 7 of Table 6C) .  These values are shown in Table 6D. </t>
  </si>
  <si>
    <t>The GRO, DRO and RRO aromatic fractions are calculated (e.g. the sum of the GRO aromatic mass fractions divided by the sum of the GRO aromatic and aliphatic mass fractions) and are shown in Table 6D.</t>
  </si>
  <si>
    <t xml:space="preserve">Note that the fractions used as input to cells D75 to D77, D79 to D81 and D82 to D84 must total to 1.  </t>
  </si>
  <si>
    <t>Table  6D</t>
  </si>
  <si>
    <t xml:space="preserve">This spreadsheet has been developed to help users calculate 1) the soil GRO, DRO and RRO aromatic fractions; and 2) the equivalent carbon mass fractions within the GRO aliphatic, DRO aromatic, and DRO aliphatic groups.  The table number, title and data in this spreadsheet are presented as an example and should be changed by the user so that the data becomes specific to their site.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</si>
</sst>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 numFmtId="168" formatCode="0.000"/>
    <numFmt numFmtId="169" formatCode="m/d/yy;@"/>
    <numFmt numFmtId="170" formatCode="#,##0.0000"/>
    <numFmt numFmtId="171" formatCode="0.00000"/>
    <numFmt numFmtId="172" formatCode="#,##0.000000"/>
    <numFmt numFmtId="173" formatCode="0.000000"/>
    <numFmt numFmtId="174" formatCode="&quot;Yes&quot;;&quot;Yes&quot;;&quot;No&quot;"/>
    <numFmt numFmtId="175" formatCode="&quot;True&quot;;&quot;True&quot;;&quot;False&quot;"/>
    <numFmt numFmtId="176" formatCode="&quot;On&quot;;&quot;On&quot;;&quot;Off&quot;"/>
    <numFmt numFmtId="177" formatCode="[$€-2]\ #,##0.00_);[Red]\([$€-2]\ #,##0.00\)"/>
    <numFmt numFmtId="178" formatCode="[&gt;=100]?,???._0_0_0_0;[&lt;0.001]0.00E+00;?,??0.????"/>
    <numFmt numFmtId="179" formatCode="[$-409]dddd\,\ mmmm\ dd\,\ yyyy"/>
    <numFmt numFmtId="180" formatCode="[$-409]h:mm:ss\ AM/PM"/>
    <numFmt numFmtId="181" formatCode="0.00000000"/>
    <numFmt numFmtId="182" formatCode="0.0000000"/>
  </numFmts>
  <fonts count="47">
    <font>
      <sz val="10"/>
      <name val="Arial"/>
      <family val="0"/>
    </font>
    <font>
      <b/>
      <sz val="18"/>
      <name val="Arial"/>
      <family val="2"/>
    </font>
    <font>
      <sz val="10"/>
      <color indexed="8"/>
      <name val="MS Sans Serif"/>
      <family val="2"/>
    </font>
    <font>
      <sz val="10"/>
      <color indexed="8"/>
      <name val="Arial"/>
      <family val="2"/>
    </font>
    <font>
      <sz val="8"/>
      <name val="Arial"/>
      <family val="2"/>
    </font>
    <font>
      <b/>
      <sz val="10"/>
      <name val="Arial"/>
      <family val="2"/>
    </font>
    <font>
      <sz val="9"/>
      <name val="Arial"/>
      <family val="2"/>
    </font>
    <font>
      <vertAlign val="subscript"/>
      <sz val="9"/>
      <name val="Arial"/>
      <family val="2"/>
    </font>
    <font>
      <b/>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7"/>
      <color indexed="12"/>
      <name val="Arial"/>
      <family val="2"/>
    </font>
    <font>
      <u val="single"/>
      <sz val="7"/>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7"/>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theme="0" tint="-0.1499900072813034"/>
        <bgColor indexed="64"/>
      </patternFill>
    </fill>
    <fill>
      <patternFill patternType="solid">
        <fgColor indexed="27"/>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style="thin"/>
      <bottom>
        <color indexed="63"/>
      </bottom>
    </border>
    <border>
      <left>
        <color indexed="63"/>
      </left>
      <right style="medium"/>
      <top style="thin"/>
      <bottom style="thin"/>
    </border>
    <border>
      <left style="thin"/>
      <right>
        <color indexed="63"/>
      </right>
      <top style="thin"/>
      <bottom style="thin"/>
    </border>
    <border>
      <left style="thin"/>
      <right style="medium"/>
      <top style="thin"/>
      <bottom>
        <color indexed="63"/>
      </bottom>
    </border>
    <border>
      <left style="thin"/>
      <right style="thin"/>
      <top style="thin"/>
      <bottom style="medium"/>
    </border>
    <border>
      <left style="thin"/>
      <right style="medium"/>
      <top style="thin"/>
      <bottom style="medium"/>
    </border>
    <border>
      <left style="medium"/>
      <right style="medium"/>
      <top style="thin"/>
      <bottom style="thin"/>
    </border>
    <border>
      <left>
        <color indexed="63"/>
      </left>
      <right style="thin"/>
      <top style="thin"/>
      <bottom style="thin"/>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medium"/>
      <right style="thin"/>
      <top style="thin"/>
      <bottom style="medium"/>
    </border>
    <border>
      <left style="thin"/>
      <right>
        <color indexed="63"/>
      </right>
      <top style="thin"/>
      <bottom style="medium"/>
    </border>
    <border>
      <left style="medium"/>
      <right style="thin"/>
      <top style="thin"/>
      <bottom>
        <color indexed="63"/>
      </botto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style="medium"/>
      <top style="medium"/>
      <bottom style="thin"/>
    </border>
    <border>
      <left>
        <color indexed="63"/>
      </left>
      <right style="thin"/>
      <top style="thin"/>
      <bottom style="medium"/>
    </border>
    <border>
      <left style="thin"/>
      <right style="thin"/>
      <top>
        <color indexed="63"/>
      </top>
      <bottom style="thin"/>
    </border>
    <border>
      <left style="medium"/>
      <right style="thin"/>
      <top style="medium"/>
      <bottom style="thin"/>
    </border>
    <border>
      <left style="medium"/>
      <right>
        <color indexed="63"/>
      </right>
      <top style="medium"/>
      <bottom style="thin"/>
    </border>
    <border>
      <left style="medium"/>
      <right style="medium"/>
      <top style="medium"/>
      <bottom style="thin"/>
    </border>
    <border>
      <left>
        <color indexed="63"/>
      </left>
      <right style="thin"/>
      <top style="medium"/>
      <bottom style="thin"/>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style="thin"/>
    </border>
    <border>
      <left style="thin"/>
      <right>
        <color indexed="63"/>
      </right>
      <top style="medium"/>
      <bottom style="thin"/>
    </border>
    <border>
      <left style="medium"/>
      <right>
        <color indexed="63"/>
      </right>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1">
    <xf numFmtId="0" fontId="0" fillId="0" borderId="0" xfId="0" applyAlignment="1">
      <alignment/>
    </xf>
    <xf numFmtId="0" fontId="0" fillId="0" borderId="10" xfId="0" applyFill="1" applyBorder="1" applyAlignment="1">
      <alignment horizontal="center" wrapText="1"/>
    </xf>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11" xfId="0" applyFill="1" applyBorder="1" applyAlignment="1">
      <alignment horizontal="center"/>
    </xf>
    <xf numFmtId="0" fontId="1" fillId="0" borderId="0" xfId="0" applyFont="1" applyFill="1" applyBorder="1" applyAlignment="1">
      <alignment horizontal="center"/>
    </xf>
    <xf numFmtId="0" fontId="0" fillId="0" borderId="0" xfId="0" applyBorder="1" applyAlignment="1">
      <alignment/>
    </xf>
    <xf numFmtId="0" fontId="0" fillId="33" borderId="12" xfId="0" applyFill="1" applyBorder="1" applyAlignment="1">
      <alignment horizontal="center" wrapText="1"/>
    </xf>
    <xf numFmtId="0" fontId="0" fillId="34" borderId="12" xfId="0" applyFill="1" applyBorder="1" applyAlignment="1">
      <alignment horizontal="center" wrapText="1"/>
    </xf>
    <xf numFmtId="0" fontId="0" fillId="35" borderId="12" xfId="0" applyFill="1" applyBorder="1" applyAlignment="1">
      <alignment horizontal="center" wrapText="1"/>
    </xf>
    <xf numFmtId="0" fontId="0" fillId="0" borderId="13" xfId="0" applyFill="1" applyBorder="1" applyAlignment="1">
      <alignment horizontal="center" wrapText="1"/>
    </xf>
    <xf numFmtId="0" fontId="0" fillId="0" borderId="0" xfId="0" applyFill="1" applyAlignment="1">
      <alignment/>
    </xf>
    <xf numFmtId="4" fontId="0" fillId="33" borderId="14" xfId="0" applyNumberFormat="1" applyFill="1" applyBorder="1" applyAlignment="1">
      <alignment horizontal="center"/>
    </xf>
    <xf numFmtId="4" fontId="0" fillId="34" borderId="14" xfId="0" applyNumberFormat="1" applyFill="1" applyBorder="1" applyAlignment="1">
      <alignment horizontal="center"/>
    </xf>
    <xf numFmtId="4" fontId="0" fillId="35" borderId="14" xfId="0" applyNumberFormat="1" applyFill="1" applyBorder="1" applyAlignment="1">
      <alignment horizontal="center"/>
    </xf>
    <xf numFmtId="0" fontId="0" fillId="33" borderId="14" xfId="0" applyFill="1" applyBorder="1" applyAlignment="1">
      <alignment horizontal="center"/>
    </xf>
    <xf numFmtId="0" fontId="0" fillId="34" borderId="14" xfId="0" applyFill="1" applyBorder="1" applyAlignment="1">
      <alignment horizontal="center"/>
    </xf>
    <xf numFmtId="0" fontId="0" fillId="0" borderId="0" xfId="0" applyAlignment="1">
      <alignment wrapText="1"/>
    </xf>
    <xf numFmtId="0" fontId="0" fillId="36" borderId="14" xfId="0" applyFill="1" applyBorder="1" applyAlignment="1">
      <alignment/>
    </xf>
    <xf numFmtId="0" fontId="0" fillId="0" borderId="14" xfId="0" applyFill="1" applyBorder="1" applyAlignment="1">
      <alignment horizontal="center"/>
    </xf>
    <xf numFmtId="0" fontId="1" fillId="0" borderId="0" xfId="0" applyFont="1" applyBorder="1" applyAlignment="1">
      <alignment horizontal="center"/>
    </xf>
    <xf numFmtId="0" fontId="0" fillId="33" borderId="15" xfId="0" applyFill="1" applyBorder="1" applyAlignment="1">
      <alignment horizontal="center"/>
    </xf>
    <xf numFmtId="0" fontId="0" fillId="34" borderId="15" xfId="0" applyFill="1" applyBorder="1" applyAlignment="1">
      <alignment horizontal="center"/>
    </xf>
    <xf numFmtId="0" fontId="0" fillId="0" borderId="16" xfId="0" applyFill="1" applyBorder="1" applyAlignment="1">
      <alignment horizontal="center"/>
    </xf>
    <xf numFmtId="4" fontId="0" fillId="33" borderId="14" xfId="0" applyNumberFormat="1" applyFill="1" applyBorder="1" applyAlignment="1" applyProtection="1">
      <alignment horizontal="center"/>
      <protection locked="0"/>
    </xf>
    <xf numFmtId="4" fontId="0" fillId="34" borderId="14" xfId="0" applyNumberFormat="1" applyFill="1" applyBorder="1" applyAlignment="1" applyProtection="1">
      <alignment horizontal="center"/>
      <protection locked="0"/>
    </xf>
    <xf numFmtId="0" fontId="0" fillId="0" borderId="0" xfId="0" applyFill="1" applyAlignment="1" applyProtection="1">
      <alignment horizontal="center"/>
      <protection locked="0"/>
    </xf>
    <xf numFmtId="0" fontId="0" fillId="35" borderId="15" xfId="0" applyFill="1" applyBorder="1" applyAlignment="1">
      <alignment horizontal="center"/>
    </xf>
    <xf numFmtId="1" fontId="0" fillId="0" borderId="10" xfId="0" applyNumberFormat="1" applyBorder="1" applyAlignment="1">
      <alignment horizontal="center"/>
    </xf>
    <xf numFmtId="0" fontId="0" fillId="0" borderId="17" xfId="0" applyFill="1" applyBorder="1" applyAlignment="1">
      <alignment horizontal="center"/>
    </xf>
    <xf numFmtId="0" fontId="0" fillId="37" borderId="12" xfId="0" applyFill="1" applyBorder="1" applyAlignment="1">
      <alignment horizontal="center"/>
    </xf>
    <xf numFmtId="0" fontId="0" fillId="37" borderId="12" xfId="0" applyFill="1" applyBorder="1" applyAlignment="1">
      <alignment horizontal="center" wrapText="1"/>
    </xf>
    <xf numFmtId="166" fontId="0" fillId="37" borderId="14" xfId="0" applyNumberFormat="1" applyFill="1" applyBorder="1" applyAlignment="1">
      <alignment horizontal="center"/>
    </xf>
    <xf numFmtId="166" fontId="0" fillId="37" borderId="14" xfId="0" applyNumberFormat="1" applyFill="1" applyBorder="1" applyAlignment="1" applyProtection="1">
      <alignment horizontal="center"/>
      <protection locked="0"/>
    </xf>
    <xf numFmtId="0" fontId="0" fillId="37" borderId="15" xfId="0" applyFill="1" applyBorder="1" applyAlignment="1">
      <alignment horizontal="center"/>
    </xf>
    <xf numFmtId="0" fontId="0" fillId="38" borderId="12" xfId="0" applyFill="1" applyBorder="1" applyAlignment="1">
      <alignment horizontal="center" wrapText="1"/>
    </xf>
    <xf numFmtId="167" fontId="0" fillId="38" borderId="14" xfId="0" applyNumberFormat="1" applyFill="1" applyBorder="1" applyAlignment="1" applyProtection="1">
      <alignment horizontal="center"/>
      <protection locked="0"/>
    </xf>
    <xf numFmtId="167" fontId="0" fillId="38" borderId="14" xfId="0" applyNumberFormat="1" applyFill="1" applyBorder="1" applyAlignment="1">
      <alignment horizontal="center"/>
    </xf>
    <xf numFmtId="0" fontId="0" fillId="38" borderId="15" xfId="0" applyFill="1" applyBorder="1" applyAlignment="1">
      <alignment horizontal="center"/>
    </xf>
    <xf numFmtId="0" fontId="0" fillId="39" borderId="12" xfId="0" applyFill="1" applyBorder="1" applyAlignment="1">
      <alignment horizontal="center" wrapText="1"/>
    </xf>
    <xf numFmtId="167" fontId="0" fillId="39" borderId="14" xfId="0" applyNumberFormat="1" applyFill="1" applyBorder="1" applyAlignment="1">
      <alignment horizontal="center"/>
    </xf>
    <xf numFmtId="0" fontId="0" fillId="39" borderId="15" xfId="0" applyFill="1" applyBorder="1" applyAlignment="1">
      <alignment horizontal="center"/>
    </xf>
    <xf numFmtId="0" fontId="0" fillId="0" borderId="0" xfId="0" applyBorder="1" applyAlignment="1">
      <alignment/>
    </xf>
    <xf numFmtId="0" fontId="0" fillId="0" borderId="0" xfId="0" applyAlignment="1">
      <alignment horizontal="left" wrapText="1"/>
    </xf>
    <xf numFmtId="0" fontId="0" fillId="35" borderId="14" xfId="0" applyFill="1" applyBorder="1" applyAlignment="1">
      <alignment horizontal="right"/>
    </xf>
    <xf numFmtId="168" fontId="0" fillId="0" borderId="18" xfId="0" applyNumberFormat="1" applyBorder="1" applyAlignment="1">
      <alignment horizontal="center"/>
    </xf>
    <xf numFmtId="0" fontId="0" fillId="37" borderId="14" xfId="0" applyFill="1" applyBorder="1" applyAlignment="1">
      <alignment horizontal="center"/>
    </xf>
    <xf numFmtId="0" fontId="0" fillId="38" borderId="14" xfId="0" applyFill="1" applyBorder="1" applyAlignment="1">
      <alignment horizontal="center"/>
    </xf>
    <xf numFmtId="0" fontId="0" fillId="39" borderId="14" xfId="0" applyNumberFormat="1" applyFill="1" applyBorder="1" applyAlignment="1">
      <alignment horizontal="center"/>
    </xf>
    <xf numFmtId="0" fontId="0" fillId="35" borderId="14" xfId="0" applyNumberFormat="1" applyFill="1" applyBorder="1" applyAlignment="1">
      <alignment horizontal="center"/>
    </xf>
    <xf numFmtId="0" fontId="0" fillId="38" borderId="14" xfId="0" applyFill="1" applyBorder="1" applyAlignment="1">
      <alignment horizontal="center" wrapText="1"/>
    </xf>
    <xf numFmtId="0" fontId="0" fillId="39" borderId="14" xfId="0" applyFill="1" applyBorder="1" applyAlignment="1">
      <alignment horizontal="center" wrapText="1"/>
    </xf>
    <xf numFmtId="0" fontId="0" fillId="33" borderId="14" xfId="0" applyFill="1" applyBorder="1" applyAlignment="1">
      <alignment horizontal="center" wrapText="1"/>
    </xf>
    <xf numFmtId="0" fontId="0" fillId="34" borderId="14" xfId="0" applyFill="1" applyBorder="1" applyAlignment="1">
      <alignment horizontal="center" wrapText="1"/>
    </xf>
    <xf numFmtId="0" fontId="0" fillId="35" borderId="14" xfId="0" applyFill="1" applyBorder="1" applyAlignment="1">
      <alignment horizontal="center" wrapText="1"/>
    </xf>
    <xf numFmtId="0" fontId="0" fillId="39" borderId="14" xfId="0" applyFill="1" applyBorder="1" applyAlignment="1">
      <alignment horizontal="right"/>
    </xf>
    <xf numFmtId="168" fontId="0" fillId="0" borderId="10" xfId="0" applyNumberFormat="1" applyBorder="1" applyAlignment="1">
      <alignment horizontal="center"/>
    </xf>
    <xf numFmtId="0" fontId="0" fillId="0" borderId="10" xfId="0" applyBorder="1" applyAlignment="1">
      <alignment horizontal="right"/>
    </xf>
    <xf numFmtId="0" fontId="0" fillId="39" borderId="19" xfId="0" applyFill="1" applyBorder="1" applyAlignment="1">
      <alignment horizontal="center" vertical="center"/>
    </xf>
    <xf numFmtId="0" fontId="0" fillId="35" borderId="19" xfId="0" applyFill="1" applyBorder="1" applyAlignment="1">
      <alignment horizontal="center"/>
    </xf>
    <xf numFmtId="0" fontId="0" fillId="0" borderId="20" xfId="0" applyBorder="1" applyAlignment="1">
      <alignment horizontal="right"/>
    </xf>
    <xf numFmtId="0" fontId="0" fillId="0" borderId="0" xfId="0" applyBorder="1" applyAlignment="1">
      <alignment wrapText="1"/>
    </xf>
    <xf numFmtId="0" fontId="0" fillId="36" borderId="0" xfId="0" applyFill="1" applyAlignment="1">
      <alignment/>
    </xf>
    <xf numFmtId="0" fontId="5" fillId="0"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0" fillId="0" borderId="13" xfId="0"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166" fontId="0" fillId="0" borderId="0" xfId="0" applyNumberFormat="1" applyFont="1" applyFill="1" applyBorder="1" applyAlignment="1">
      <alignment/>
    </xf>
    <xf numFmtId="0" fontId="6" fillId="0" borderId="0" xfId="0" applyFont="1" applyFill="1" applyBorder="1" applyAlignment="1" applyProtection="1">
      <alignment horizontal="right"/>
      <protection/>
    </xf>
    <xf numFmtId="0" fontId="0" fillId="0" borderId="0" xfId="0" applyFont="1" applyFill="1" applyBorder="1" applyAlignment="1">
      <alignment horizontal="right"/>
    </xf>
    <xf numFmtId="166" fontId="0" fillId="0" borderId="0" xfId="0" applyNumberFormat="1" applyFont="1" applyFill="1" applyBorder="1" applyAlignment="1">
      <alignment/>
    </xf>
    <xf numFmtId="0" fontId="0" fillId="0" borderId="0" xfId="0" applyFont="1" applyBorder="1" applyAlignment="1">
      <alignment/>
    </xf>
    <xf numFmtId="0" fontId="0" fillId="0" borderId="0" xfId="0" applyFill="1" applyAlignment="1">
      <alignment horizontal="right" vertical="top"/>
    </xf>
    <xf numFmtId="0" fontId="0" fillId="0" borderId="0" xfId="0" applyFill="1" applyAlignment="1">
      <alignment vertical="top"/>
    </xf>
    <xf numFmtId="0" fontId="0" fillId="0" borderId="0" xfId="0" applyAlignment="1">
      <alignment vertical="top"/>
    </xf>
    <xf numFmtId="0" fontId="0" fillId="40" borderId="14" xfId="0" applyFill="1" applyBorder="1" applyAlignment="1" applyProtection="1">
      <alignment horizontal="center" wrapText="1"/>
      <protection locked="0"/>
    </xf>
    <xf numFmtId="4" fontId="0" fillId="0" borderId="21" xfId="0" applyNumberFormat="1" applyFont="1" applyFill="1" applyBorder="1" applyAlignment="1">
      <alignment horizontal="center"/>
    </xf>
    <xf numFmtId="178" fontId="0" fillId="0" borderId="0" xfId="0" applyNumberFormat="1" applyBorder="1" applyAlignment="1" applyProtection="1">
      <alignment horizontal="center"/>
      <protection/>
    </xf>
    <xf numFmtId="178" fontId="0" fillId="36" borderId="14" xfId="0" applyNumberFormat="1" applyFill="1" applyBorder="1" applyAlignment="1" applyProtection="1">
      <alignment horizontal="center"/>
      <protection/>
    </xf>
    <xf numFmtId="0" fontId="0" fillId="0" borderId="0" xfId="0" applyFill="1" applyBorder="1" applyAlignment="1">
      <alignment vertical="top"/>
    </xf>
    <xf numFmtId="0" fontId="8" fillId="0" borderId="0" xfId="0" applyFont="1" applyAlignment="1">
      <alignment/>
    </xf>
    <xf numFmtId="0" fontId="0" fillId="0" borderId="0" xfId="0" applyFill="1" applyBorder="1" applyAlignment="1">
      <alignment horizontal="right" wrapText="1"/>
    </xf>
    <xf numFmtId="0" fontId="0" fillId="0" borderId="0" xfId="0" applyFill="1" applyAlignment="1">
      <alignment horizontal="right"/>
    </xf>
    <xf numFmtId="0" fontId="0" fillId="0" borderId="0" xfId="0" applyFont="1" applyFill="1" applyBorder="1" applyAlignment="1">
      <alignment horizontal="right"/>
    </xf>
    <xf numFmtId="0" fontId="0" fillId="0" borderId="11"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19" xfId="0" applyFill="1" applyBorder="1" applyAlignment="1" applyProtection="1">
      <alignment horizontal="center"/>
      <protection locked="0"/>
    </xf>
    <xf numFmtId="10" fontId="0" fillId="0" borderId="0" xfId="0" applyNumberFormat="1" applyFill="1" applyBorder="1" applyAlignment="1">
      <alignment/>
    </xf>
    <xf numFmtId="10" fontId="0" fillId="0" borderId="0" xfId="0" applyNumberFormat="1" applyBorder="1" applyAlignment="1">
      <alignment/>
    </xf>
    <xf numFmtId="0" fontId="0" fillId="0" borderId="0" xfId="0" applyFont="1" applyFill="1" applyBorder="1" applyAlignment="1">
      <alignment/>
    </xf>
    <xf numFmtId="0" fontId="0" fillId="0" borderId="23" xfId="0" applyFont="1" applyBorder="1" applyAlignment="1">
      <alignment/>
    </xf>
    <xf numFmtId="0" fontId="0" fillId="0" borderId="24" xfId="0" applyFont="1" applyFill="1" applyBorder="1" applyAlignment="1">
      <alignment/>
    </xf>
    <xf numFmtId="0" fontId="0" fillId="0" borderId="25" xfId="0" applyFont="1" applyFill="1" applyBorder="1" applyAlignment="1">
      <alignment/>
    </xf>
    <xf numFmtId="0" fontId="0" fillId="0" borderId="26" xfId="0" applyFont="1" applyBorder="1" applyAlignment="1">
      <alignment/>
    </xf>
    <xf numFmtId="0" fontId="0" fillId="0" borderId="27" xfId="0" applyFont="1" applyFill="1" applyBorder="1" applyAlignment="1">
      <alignment/>
    </xf>
    <xf numFmtId="0" fontId="0" fillId="0" borderId="26" xfId="0" applyFont="1" applyBorder="1" applyAlignment="1">
      <alignment/>
    </xf>
    <xf numFmtId="0" fontId="0" fillId="0" borderId="27" xfId="0" applyFont="1" applyFill="1" applyBorder="1" applyAlignment="1">
      <alignment/>
    </xf>
    <xf numFmtId="0" fontId="0" fillId="0" borderId="26" xfId="0" applyFont="1" applyBorder="1" applyAlignment="1">
      <alignment/>
    </xf>
    <xf numFmtId="0" fontId="0" fillId="0" borderId="28" xfId="0" applyFont="1" applyBorder="1" applyAlignment="1">
      <alignment/>
    </xf>
    <xf numFmtId="0" fontId="0" fillId="0" borderId="29" xfId="0"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0" xfId="0" applyFill="1" applyBorder="1" applyAlignment="1" applyProtection="1">
      <alignment/>
      <protection locked="0"/>
    </xf>
    <xf numFmtId="0" fontId="0" fillId="0" borderId="11" xfId="0" applyNumberFormat="1" applyFill="1" applyBorder="1" applyAlignment="1" applyProtection="1">
      <alignment horizontal="center"/>
      <protection locked="0"/>
    </xf>
    <xf numFmtId="0" fontId="0" fillId="0" borderId="14" xfId="0" applyNumberFormat="1" applyFill="1" applyBorder="1" applyAlignment="1" applyProtection="1">
      <alignment/>
      <protection locked="0"/>
    </xf>
    <xf numFmtId="0" fontId="0" fillId="0" borderId="22" xfId="0" applyNumberFormat="1" applyFill="1" applyBorder="1" applyAlignment="1" applyProtection="1">
      <alignment horizontal="center"/>
      <protection locked="0"/>
    </xf>
    <xf numFmtId="0" fontId="0" fillId="0" borderId="17" xfId="0" applyNumberFormat="1" applyFill="1" applyBorder="1" applyAlignment="1" applyProtection="1">
      <alignment/>
      <protection locked="0"/>
    </xf>
    <xf numFmtId="0" fontId="0" fillId="0" borderId="14" xfId="0" applyFill="1" applyBorder="1" applyAlignment="1">
      <alignment/>
    </xf>
    <xf numFmtId="0" fontId="0" fillId="0" borderId="14" xfId="0" applyNumberFormat="1" applyFill="1" applyBorder="1" applyAlignment="1" applyProtection="1" quotePrefix="1">
      <alignment horizontal="center"/>
      <protection locked="0"/>
    </xf>
    <xf numFmtId="0" fontId="0" fillId="0" borderId="31" xfId="0" applyFill="1" applyBorder="1" applyAlignment="1" applyProtection="1">
      <alignment horizontal="center"/>
      <protection locked="0"/>
    </xf>
    <xf numFmtId="0" fontId="0" fillId="0" borderId="20" xfId="0" applyFill="1" applyBorder="1" applyAlignment="1" applyProtection="1">
      <alignment/>
      <protection locked="0"/>
    </xf>
    <xf numFmtId="0" fontId="0" fillId="0" borderId="31" xfId="0" applyNumberFormat="1" applyFill="1" applyBorder="1" applyAlignment="1" applyProtection="1">
      <alignment horizontal="center"/>
      <protection locked="0"/>
    </xf>
    <xf numFmtId="0" fontId="0" fillId="0" borderId="32" xfId="0" applyNumberFormat="1" applyFill="1" applyBorder="1" applyAlignment="1" applyProtection="1">
      <alignment/>
      <protection locked="0"/>
    </xf>
    <xf numFmtId="0" fontId="0" fillId="0" borderId="14" xfId="0" applyNumberFormat="1" applyFill="1" applyBorder="1" applyAlignment="1" applyProtection="1">
      <alignment horizontal="center"/>
      <protection locked="0"/>
    </xf>
    <xf numFmtId="0" fontId="0" fillId="0" borderId="21" xfId="0" applyNumberFormat="1" applyFill="1" applyBorder="1" applyAlignment="1" applyProtection="1">
      <alignment horizontal="center"/>
      <protection locked="0"/>
    </xf>
    <xf numFmtId="0" fontId="0" fillId="0" borderId="33" xfId="0" applyNumberFormat="1" applyFill="1" applyBorder="1" applyAlignment="1" applyProtection="1">
      <alignment horizontal="center"/>
      <protection locked="0"/>
    </xf>
    <xf numFmtId="0" fontId="0" fillId="0" borderId="15" xfId="0" applyNumberFormat="1" applyFill="1" applyBorder="1" applyAlignment="1" applyProtection="1">
      <alignment horizontal="center"/>
      <protection locked="0"/>
    </xf>
    <xf numFmtId="0" fontId="0" fillId="0" borderId="34" xfId="0" applyNumberFormat="1" applyFill="1" applyBorder="1" applyAlignment="1" applyProtection="1">
      <alignment horizontal="center"/>
      <protection locked="0"/>
    </xf>
    <xf numFmtId="0" fontId="0" fillId="41" borderId="35" xfId="0" applyFill="1" applyBorder="1" applyAlignment="1">
      <alignment horizontal="center"/>
    </xf>
    <xf numFmtId="0" fontId="0" fillId="41" borderId="36" xfId="0" applyFill="1" applyBorder="1" applyAlignment="1">
      <alignment horizontal="center"/>
    </xf>
    <xf numFmtId="168" fontId="0" fillId="41" borderId="37" xfId="0" applyNumberFormat="1" applyFill="1" applyBorder="1" applyAlignment="1">
      <alignment horizontal="center"/>
    </xf>
    <xf numFmtId="168" fontId="0" fillId="41" borderId="36" xfId="0" applyNumberFormat="1" applyFill="1" applyBorder="1" applyAlignment="1">
      <alignment horizontal="center"/>
    </xf>
    <xf numFmtId="168" fontId="0" fillId="41" borderId="35" xfId="0" applyNumberFormat="1" applyFill="1" applyBorder="1" applyAlignment="1">
      <alignment horizontal="center"/>
    </xf>
    <xf numFmtId="2" fontId="0" fillId="41" borderId="35" xfId="0" applyNumberFormat="1" applyFill="1" applyBorder="1" applyAlignment="1">
      <alignment horizontal="center"/>
    </xf>
    <xf numFmtId="2" fontId="0" fillId="41" borderId="38" xfId="0" applyNumberFormat="1" applyFill="1" applyBorder="1" applyAlignment="1">
      <alignment horizontal="center"/>
    </xf>
    <xf numFmtId="0" fontId="0" fillId="41" borderId="36" xfId="0" applyFill="1" applyBorder="1" applyAlignment="1">
      <alignment/>
    </xf>
    <xf numFmtId="168" fontId="0" fillId="41" borderId="35" xfId="0" applyNumberFormat="1" applyFill="1" applyBorder="1" applyAlignment="1" applyProtection="1">
      <alignment horizontal="center"/>
      <protection locked="0"/>
    </xf>
    <xf numFmtId="168" fontId="0" fillId="41" borderId="36" xfId="0" applyNumberFormat="1" applyFill="1" applyBorder="1" applyAlignment="1" applyProtection="1">
      <alignment horizontal="center"/>
      <protection locked="0"/>
    </xf>
    <xf numFmtId="168" fontId="0" fillId="41" borderId="38" xfId="0" applyNumberFormat="1" applyFill="1" applyBorder="1" applyAlignment="1">
      <alignment horizontal="center"/>
    </xf>
    <xf numFmtId="0" fontId="0" fillId="41" borderId="39" xfId="0" applyFill="1" applyBorder="1" applyAlignment="1">
      <alignment horizontal="center" wrapText="1"/>
    </xf>
    <xf numFmtId="0" fontId="0" fillId="41" borderId="11" xfId="0" applyFont="1" applyFill="1" applyBorder="1" applyAlignment="1">
      <alignment horizontal="center" wrapText="1"/>
    </xf>
    <xf numFmtId="0" fontId="0" fillId="41" borderId="14" xfId="0" applyFont="1" applyFill="1" applyBorder="1" applyAlignment="1">
      <alignment horizontal="center" wrapText="1"/>
    </xf>
    <xf numFmtId="0" fontId="0" fillId="41" borderId="10" xfId="0" applyFill="1" applyBorder="1" applyAlignment="1">
      <alignment horizontal="center" wrapText="1"/>
    </xf>
    <xf numFmtId="0" fontId="0" fillId="41" borderId="40" xfId="0" applyFill="1" applyBorder="1" applyAlignment="1">
      <alignment horizontal="center" wrapText="1"/>
    </xf>
    <xf numFmtId="0" fontId="0" fillId="41" borderId="10" xfId="0" applyFill="1" applyBorder="1" applyAlignment="1">
      <alignment horizontal="center"/>
    </xf>
    <xf numFmtId="0" fontId="0" fillId="41" borderId="40" xfId="0" applyNumberFormat="1" applyFill="1" applyBorder="1" applyAlignment="1">
      <alignment horizontal="center"/>
    </xf>
    <xf numFmtId="0" fontId="0" fillId="41" borderId="18" xfId="0" applyFill="1" applyBorder="1" applyAlignment="1">
      <alignment horizontal="center"/>
    </xf>
    <xf numFmtId="0" fontId="0" fillId="41" borderId="41" xfId="0" applyFill="1" applyBorder="1" applyAlignment="1">
      <alignment horizontal="center" wrapText="1"/>
    </xf>
    <xf numFmtId="0" fontId="0" fillId="41" borderId="22" xfId="0" applyFont="1" applyFill="1" applyBorder="1" applyAlignment="1">
      <alignment horizontal="center" wrapText="1"/>
    </xf>
    <xf numFmtId="0" fontId="0" fillId="41" borderId="16" xfId="0" applyFill="1" applyBorder="1" applyAlignment="1">
      <alignment horizontal="center" wrapText="1"/>
    </xf>
    <xf numFmtId="0" fontId="0" fillId="41" borderId="17" xfId="0" applyFill="1" applyBorder="1" applyAlignment="1">
      <alignment horizontal="center" wrapText="1"/>
    </xf>
    <xf numFmtId="0" fontId="0" fillId="41" borderId="17" xfId="0" applyFont="1" applyFill="1" applyBorder="1" applyAlignment="1">
      <alignment horizontal="center" wrapText="1"/>
    </xf>
    <xf numFmtId="0" fontId="0" fillId="41" borderId="16" xfId="0" applyNumberFormat="1" applyFill="1" applyBorder="1" applyAlignment="1">
      <alignment horizontal="center"/>
    </xf>
    <xf numFmtId="0" fontId="0" fillId="41" borderId="20" xfId="0" applyFill="1" applyBorder="1" applyAlignment="1">
      <alignment horizontal="center"/>
    </xf>
    <xf numFmtId="0" fontId="0" fillId="0" borderId="14" xfId="0" applyFill="1" applyBorder="1" applyAlignment="1" applyProtection="1">
      <alignment/>
      <protection locked="0"/>
    </xf>
    <xf numFmtId="0" fontId="0" fillId="0" borderId="0" xfId="0" applyFill="1" applyBorder="1" applyAlignment="1" applyProtection="1">
      <alignment horizontal="right"/>
      <protection locked="0"/>
    </xf>
    <xf numFmtId="0" fontId="0" fillId="0" borderId="17" xfId="0" applyNumberFormat="1" applyFont="1" applyFill="1" applyBorder="1" applyAlignment="1" applyProtection="1">
      <alignment/>
      <protection locked="0"/>
    </xf>
    <xf numFmtId="0" fontId="0" fillId="0" borderId="11"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protection locked="0"/>
    </xf>
    <xf numFmtId="0" fontId="0" fillId="0" borderId="22" xfId="0" applyNumberFormat="1"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4"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22" xfId="0"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0" fontId="0" fillId="0" borderId="19" xfId="0" applyNumberFormat="1" applyFont="1" applyFill="1" applyBorder="1" applyAlignment="1" applyProtection="1">
      <alignment/>
      <protection locked="0"/>
    </xf>
    <xf numFmtId="0" fontId="0" fillId="0" borderId="42" xfId="0" applyNumberFormat="1" applyFont="1" applyFill="1" applyBorder="1" applyAlignment="1" applyProtection="1">
      <alignment horizontal="center"/>
      <protection locked="0"/>
    </xf>
    <xf numFmtId="0" fontId="0" fillId="0" borderId="19" xfId="0" applyNumberFormat="1"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0" borderId="20" xfId="0" applyFont="1" applyFill="1" applyBorder="1" applyAlignment="1" applyProtection="1">
      <alignment/>
      <protection locked="0"/>
    </xf>
    <xf numFmtId="0" fontId="0" fillId="0" borderId="42" xfId="0" applyFont="1" applyFill="1" applyBorder="1" applyAlignment="1" applyProtection="1">
      <alignment horizontal="center"/>
      <protection locked="0"/>
    </xf>
    <xf numFmtId="0" fontId="0" fillId="40" borderId="43" xfId="0" applyFont="1" applyFill="1" applyBorder="1" applyAlignment="1" applyProtection="1">
      <alignment horizontal="center"/>
      <protection locked="0"/>
    </xf>
    <xf numFmtId="0" fontId="0" fillId="0" borderId="11" xfId="0" applyFont="1" applyBorder="1" applyAlignment="1">
      <alignment horizontal="right" wrapText="1"/>
    </xf>
    <xf numFmtId="0" fontId="0" fillId="0" borderId="14" xfId="0" applyBorder="1" applyAlignment="1">
      <alignment horizontal="right"/>
    </xf>
    <xf numFmtId="0" fontId="0" fillId="42" borderId="14" xfId="0" applyFont="1" applyFill="1" applyBorder="1" applyAlignment="1">
      <alignment horizontal="center" vertical="center"/>
    </xf>
    <xf numFmtId="0" fontId="1" fillId="0" borderId="0" xfId="0" applyFont="1" applyFill="1" applyBorder="1" applyAlignment="1" applyProtection="1">
      <alignment horizontal="center"/>
      <protection locked="0"/>
    </xf>
    <xf numFmtId="0" fontId="0" fillId="0" borderId="0" xfId="0" applyBorder="1" applyAlignment="1">
      <alignment horizontal="left" wrapText="1"/>
    </xf>
    <xf numFmtId="168" fontId="0" fillId="34" borderId="19" xfId="0" applyNumberFormat="1" applyFill="1" applyBorder="1" applyAlignment="1">
      <alignment horizontal="center" vertical="center"/>
    </xf>
    <xf numFmtId="0" fontId="0" fillId="0" borderId="19" xfId="0" applyBorder="1" applyAlignment="1">
      <alignment horizontal="center" vertical="center"/>
    </xf>
    <xf numFmtId="0" fontId="0" fillId="38" borderId="14" xfId="0" applyFill="1" applyBorder="1" applyAlignment="1">
      <alignment horizontal="center" vertical="center"/>
    </xf>
    <xf numFmtId="0" fontId="0" fillId="33" borderId="14" xfId="0" applyFill="1" applyBorder="1" applyAlignment="1">
      <alignment horizontal="center" vertical="center"/>
    </xf>
    <xf numFmtId="0" fontId="0" fillId="41" borderId="44" xfId="0" applyFill="1" applyBorder="1" applyAlignment="1">
      <alignment horizontal="center" wrapText="1"/>
    </xf>
    <xf numFmtId="0" fontId="0" fillId="41" borderId="11" xfId="0" applyFill="1" applyBorder="1" applyAlignment="1">
      <alignment horizontal="center" wrapText="1"/>
    </xf>
    <xf numFmtId="0" fontId="1" fillId="0" borderId="0" xfId="0" applyFont="1" applyBorder="1" applyAlignment="1" applyProtection="1">
      <alignment horizontal="center"/>
      <protection locked="0"/>
    </xf>
    <xf numFmtId="0" fontId="5" fillId="0" borderId="12" xfId="0" applyFont="1" applyBorder="1" applyAlignment="1">
      <alignment horizontal="center" vertical="center"/>
    </xf>
    <xf numFmtId="0" fontId="0" fillId="0" borderId="0" xfId="0" applyAlignment="1">
      <alignment horizontal="left" vertical="top" wrapText="1"/>
    </xf>
    <xf numFmtId="0" fontId="0" fillId="41" borderId="12" xfId="0" applyFill="1" applyBorder="1" applyAlignment="1">
      <alignment horizontal="center" wrapText="1"/>
    </xf>
    <xf numFmtId="0" fontId="0" fillId="41" borderId="13" xfId="0" applyFill="1" applyBorder="1" applyAlignment="1">
      <alignment horizontal="center" wrapText="1"/>
    </xf>
    <xf numFmtId="0" fontId="0" fillId="41" borderId="14" xfId="0" applyFill="1" applyBorder="1" applyAlignment="1">
      <alignment horizontal="center" wrapText="1"/>
    </xf>
    <xf numFmtId="0" fontId="0" fillId="41" borderId="45" xfId="0" applyFill="1" applyBorder="1" applyAlignment="1">
      <alignment horizontal="center" wrapText="1"/>
    </xf>
    <xf numFmtId="0" fontId="0" fillId="41" borderId="39" xfId="0" applyFill="1" applyBorder="1" applyAlignment="1">
      <alignment horizontal="center" wrapText="1"/>
    </xf>
    <xf numFmtId="0" fontId="0" fillId="41" borderId="41" xfId="0" applyFill="1" applyBorder="1" applyAlignment="1">
      <alignment horizontal="center" wrapText="1"/>
    </xf>
    <xf numFmtId="0" fontId="0" fillId="41" borderId="46" xfId="0" applyFont="1" applyFill="1" applyBorder="1" applyAlignment="1">
      <alignment horizontal="center" wrapText="1"/>
    </xf>
    <xf numFmtId="0" fontId="0" fillId="41" borderId="21" xfId="0" applyFont="1" applyFill="1" applyBorder="1" applyAlignment="1">
      <alignment horizontal="center" wrapText="1"/>
    </xf>
    <xf numFmtId="0" fontId="0" fillId="41" borderId="10" xfId="0" applyFill="1" applyBorder="1" applyAlignment="1">
      <alignment horizontal="center" wrapText="1"/>
    </xf>
    <xf numFmtId="0" fontId="0" fillId="41" borderId="12" xfId="0" applyFont="1" applyFill="1" applyBorder="1" applyAlignment="1">
      <alignment horizontal="center" wrapText="1"/>
    </xf>
    <xf numFmtId="0" fontId="0" fillId="41" borderId="47" xfId="0" applyFill="1" applyBorder="1" applyAlignment="1">
      <alignment horizontal="center" wrapText="1"/>
    </xf>
    <xf numFmtId="0" fontId="0" fillId="0" borderId="0" xfId="0" applyBorder="1" applyAlignment="1">
      <alignment horizontal="right" wrapText="1"/>
    </xf>
    <xf numFmtId="0" fontId="0" fillId="0" borderId="48" xfId="0" applyBorder="1" applyAlignment="1">
      <alignment horizontal="right" wrapText="1"/>
    </xf>
    <xf numFmtId="0" fontId="3" fillId="41" borderId="44" xfId="57" applyFont="1" applyFill="1" applyBorder="1" applyAlignment="1">
      <alignment horizontal="center" vertical="center" wrapText="1"/>
      <protection/>
    </xf>
    <xf numFmtId="0" fontId="3" fillId="41" borderId="12" xfId="57" applyFont="1" applyFill="1" applyBorder="1" applyAlignment="1">
      <alignment horizontal="center" vertical="center" wrapText="1"/>
      <protection/>
    </xf>
    <xf numFmtId="0" fontId="3" fillId="41" borderId="13" xfId="57" applyFont="1" applyFill="1" applyBorder="1" applyAlignment="1">
      <alignment horizontal="center" vertical="center" wrapText="1"/>
      <protection/>
    </xf>
    <xf numFmtId="0" fontId="0" fillId="41" borderId="35" xfId="0" applyFill="1" applyBorder="1" applyAlignment="1">
      <alignment horizontal="right"/>
    </xf>
    <xf numFmtId="0" fontId="0" fillId="41" borderId="36" xfId="0" applyFill="1" applyBorder="1" applyAlignment="1">
      <alignment horizontal="right"/>
    </xf>
    <xf numFmtId="0" fontId="0" fillId="41" borderId="37" xfId="0" applyFill="1" applyBorder="1" applyAlignment="1">
      <alignment horizontal="right"/>
    </xf>
    <xf numFmtId="0" fontId="0" fillId="41" borderId="21" xfId="0" applyFill="1" applyBorder="1" applyAlignment="1">
      <alignment horizontal="center" wrapText="1"/>
    </xf>
    <xf numFmtId="0" fontId="0" fillId="0" borderId="0" xfId="0" applyFont="1" applyAlignment="1">
      <alignment horizontal="left" vertical="top" wrapText="1"/>
    </xf>
    <xf numFmtId="0" fontId="3" fillId="41" borderId="49" xfId="57" applyFont="1" applyFill="1" applyBorder="1" applyAlignment="1">
      <alignment horizontal="center" wrapText="1"/>
      <protection/>
    </xf>
    <xf numFmtId="0" fontId="3" fillId="41" borderId="50" xfId="57" applyFont="1" applyFill="1" applyBorder="1" applyAlignment="1">
      <alignment horizontal="center" wrapText="1"/>
      <protection/>
    </xf>
    <xf numFmtId="0" fontId="3" fillId="41" borderId="47" xfId="57" applyFont="1" applyFill="1" applyBorder="1" applyAlignment="1">
      <alignment horizontal="center" vertical="center" wrapText="1"/>
      <protection/>
    </xf>
    <xf numFmtId="0" fontId="3" fillId="41" borderId="51" xfId="57" applyFont="1" applyFill="1" applyBorder="1" applyAlignment="1">
      <alignment horizontal="center" vertical="center" wrapText="1"/>
      <protection/>
    </xf>
    <xf numFmtId="0" fontId="3" fillId="41" borderId="39" xfId="57" applyFont="1" applyFill="1" applyBorder="1" applyAlignment="1">
      <alignment horizontal="center" vertical="center" wrapText="1"/>
      <protection/>
    </xf>
    <xf numFmtId="0" fontId="0" fillId="0" borderId="52" xfId="0" applyFill="1" applyBorder="1" applyAlignment="1">
      <alignment horizontal="right" vertical="top"/>
    </xf>
    <xf numFmtId="14" fontId="0" fillId="41" borderId="12" xfId="0" applyNumberFormat="1" applyFont="1" applyFill="1" applyBorder="1" applyAlignment="1">
      <alignment horizontal="center" wrapText="1"/>
    </xf>
    <xf numFmtId="14" fontId="0" fillId="41" borderId="14" xfId="0" applyNumberFormat="1" applyFill="1" applyBorder="1" applyAlignment="1">
      <alignment horizontal="center" wrapText="1"/>
    </xf>
    <xf numFmtId="0" fontId="0" fillId="0" borderId="0" xfId="0" applyBorder="1" applyAlignment="1">
      <alignment horizontal="center"/>
    </xf>
    <xf numFmtId="0" fontId="5" fillId="0" borderId="12" xfId="0" applyFont="1" applyFill="1" applyBorder="1" applyAlignment="1">
      <alignment horizontal="center" vertical="center"/>
    </xf>
    <xf numFmtId="0" fontId="5" fillId="0" borderId="24" xfId="0" applyFont="1" applyFill="1" applyBorder="1" applyAlignment="1">
      <alignment horizont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5" fillId="0" borderId="0" xfId="0" applyFont="1" applyFill="1" applyBorder="1" applyAlignment="1">
      <alignment horizontal="center" wrapText="1"/>
    </xf>
    <xf numFmtId="168" fontId="0" fillId="37" borderId="19" xfId="0" applyNumberFormat="1" applyFill="1" applyBorder="1" applyAlignment="1">
      <alignment horizontal="center" vertical="center"/>
    </xf>
    <xf numFmtId="0" fontId="0" fillId="37" borderId="19" xfId="0" applyFill="1" applyBorder="1" applyAlignment="1">
      <alignment horizontal="center" vertical="center"/>
    </xf>
    <xf numFmtId="168" fontId="0" fillId="38" borderId="19" xfId="0" applyNumberFormat="1" applyFill="1" applyBorder="1" applyAlignment="1">
      <alignment horizontal="center" vertical="center"/>
    </xf>
    <xf numFmtId="0" fontId="0" fillId="38" borderId="19" xfId="0" applyFill="1" applyBorder="1" applyAlignment="1">
      <alignment horizontal="center" vertical="center"/>
    </xf>
    <xf numFmtId="0" fontId="0" fillId="0" borderId="31" xfId="0" applyBorder="1" applyAlignment="1">
      <alignment horizontal="right" wrapText="1"/>
    </xf>
    <xf numFmtId="0" fontId="0" fillId="0" borderId="19" xfId="0" applyBorder="1" applyAlignment="1">
      <alignment horizontal="right"/>
    </xf>
    <xf numFmtId="0" fontId="0" fillId="0" borderId="52" xfId="0" applyBorder="1" applyAlignment="1">
      <alignment horizontal="right" vertical="top"/>
    </xf>
    <xf numFmtId="168" fontId="0" fillId="33" borderId="19" xfId="0" applyNumberFormat="1" applyFill="1" applyBorder="1" applyAlignment="1">
      <alignment horizontal="center" vertical="center"/>
    </xf>
    <xf numFmtId="0" fontId="0" fillId="37" borderId="14" xfId="0" applyFill="1" applyBorder="1" applyAlignment="1">
      <alignment horizontal="center" vertical="center"/>
    </xf>
    <xf numFmtId="0" fontId="0" fillId="0" borderId="14" xfId="0" applyFont="1" applyBorder="1" applyAlignment="1">
      <alignment horizontal="center"/>
    </xf>
    <xf numFmtId="0" fontId="0" fillId="0" borderId="11" xfId="0" applyFont="1" applyBorder="1" applyAlignment="1">
      <alignment horizontal="right" vertical="center" wrapText="1"/>
    </xf>
    <xf numFmtId="0" fontId="0" fillId="41" borderId="51" xfId="0" applyFill="1" applyBorder="1" applyAlignment="1">
      <alignment horizontal="center" wrapText="1"/>
    </xf>
    <xf numFmtId="0" fontId="0" fillId="41" borderId="17" xfId="0" applyFill="1" applyBorder="1" applyAlignment="1">
      <alignment horizontal="center" wrapText="1"/>
    </xf>
    <xf numFmtId="0" fontId="0" fillId="41" borderId="44" xfId="0" applyFont="1" applyFill="1" applyBorder="1" applyAlignment="1">
      <alignment horizontal="center" wrapText="1"/>
    </xf>
    <xf numFmtId="0" fontId="0" fillId="0" borderId="33" xfId="0" applyBorder="1" applyAlignment="1">
      <alignment horizontal="right" wrapText="1"/>
    </xf>
    <xf numFmtId="0" fontId="0" fillId="0" borderId="15" xfId="0" applyBorder="1" applyAlignment="1">
      <alignment horizontal="right"/>
    </xf>
    <xf numFmtId="0" fontId="0" fillId="0" borderId="44" xfId="0" applyFont="1" applyBorder="1" applyAlignment="1">
      <alignment horizontal="right" vertical="center" wrapText="1"/>
    </xf>
    <xf numFmtId="0" fontId="0" fillId="0" borderId="12" xfId="0" applyBorder="1" applyAlignment="1">
      <alignment horizontal="right"/>
    </xf>
    <xf numFmtId="0" fontId="0" fillId="0" borderId="0" xfId="0" applyFont="1" applyBorder="1" applyAlignment="1">
      <alignment horizontal="left" wrapText="1"/>
    </xf>
    <xf numFmtId="0" fontId="0" fillId="0" borderId="44" xfId="0" applyFill="1" applyBorder="1" applyAlignment="1">
      <alignment horizontal="right" wrapText="1"/>
    </xf>
    <xf numFmtId="0" fontId="0" fillId="0" borderId="11" xfId="0" applyFill="1" applyBorder="1" applyAlignment="1">
      <alignment horizontal="right" wrapText="1"/>
    </xf>
    <xf numFmtId="0" fontId="1" fillId="0" borderId="53" xfId="0" applyFont="1" applyFill="1" applyBorder="1" applyAlignment="1" applyProtection="1">
      <alignment horizontal="center"/>
      <protection locked="0"/>
    </xf>
    <xf numFmtId="0" fontId="0" fillId="0" borderId="14" xfId="0" applyFont="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87"/>
  <sheetViews>
    <sheetView tabSelected="1" zoomScale="70" zoomScaleNormal="70" zoomScalePageLayoutView="0" workbookViewId="0" topLeftCell="Q44">
      <selection activeCell="A1" sqref="A1:AO1"/>
    </sheetView>
  </sheetViews>
  <sheetFormatPr defaultColWidth="9.140625" defaultRowHeight="12.75"/>
  <cols>
    <col min="1" max="1" width="18.7109375" style="0" customWidth="1"/>
    <col min="2" max="2" width="13.00390625" style="0" customWidth="1"/>
    <col min="5" max="5" width="14.28125" style="0" customWidth="1"/>
    <col min="6" max="8" width="9.8515625" style="0" customWidth="1"/>
    <col min="9" max="12" width="11.421875" style="0" customWidth="1"/>
    <col min="13" max="13" width="12.421875" style="0" customWidth="1"/>
    <col min="14" max="15" width="9.8515625" style="0" customWidth="1"/>
    <col min="16" max="16" width="10.7109375" style="0" customWidth="1"/>
    <col min="17" max="19" width="9.8515625" style="0" customWidth="1"/>
    <col min="20" max="20" width="11.7109375" style="0" customWidth="1"/>
    <col min="21" max="21" width="10.8515625" style="0" customWidth="1"/>
    <col min="22" max="22" width="9.8515625" style="0" customWidth="1"/>
    <col min="23" max="23" width="11.140625" style="0" customWidth="1"/>
    <col min="24" max="36" width="9.8515625" style="0" customWidth="1"/>
    <col min="37" max="37" width="11.28125" style="0" customWidth="1"/>
    <col min="38" max="41" width="9.8515625" style="0" customWidth="1"/>
    <col min="42" max="42" width="13.7109375" style="0" customWidth="1"/>
    <col min="43" max="43" width="12.8515625" style="0" customWidth="1"/>
  </cols>
  <sheetData>
    <row r="1" spans="1:42" ht="23.25">
      <c r="A1" s="180" t="s">
        <v>70</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85" t="s">
        <v>44</v>
      </c>
    </row>
    <row r="2" spans="1:42" ht="24" thickBot="1">
      <c r="A2" s="180" t="s">
        <v>2</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H2" s="180"/>
      <c r="AI2" s="180"/>
      <c r="AJ2" s="180"/>
      <c r="AK2" s="180"/>
      <c r="AL2" s="180"/>
      <c r="AM2" s="180"/>
      <c r="AN2" s="180"/>
      <c r="AO2" s="180"/>
      <c r="AP2" s="21"/>
    </row>
    <row r="3" spans="1:49" ht="25.5" customHeight="1">
      <c r="A3" s="178" t="s">
        <v>42</v>
      </c>
      <c r="B3" s="183" t="s">
        <v>73</v>
      </c>
      <c r="C3" s="192" t="s">
        <v>61</v>
      </c>
      <c r="D3" s="192" t="s">
        <v>50</v>
      </c>
      <c r="E3" s="184" t="s">
        <v>7</v>
      </c>
      <c r="F3" s="193" t="s">
        <v>8</v>
      </c>
      <c r="G3" s="183"/>
      <c r="H3" s="184"/>
      <c r="I3" s="193" t="s">
        <v>9</v>
      </c>
      <c r="J3" s="183" t="s">
        <v>9</v>
      </c>
      <c r="K3" s="184"/>
      <c r="L3" s="178" t="s">
        <v>10</v>
      </c>
      <c r="M3" s="183" t="s">
        <v>10</v>
      </c>
      <c r="N3" s="184"/>
      <c r="O3" s="193" t="s">
        <v>11</v>
      </c>
      <c r="P3" s="183" t="s">
        <v>11</v>
      </c>
      <c r="Q3" s="184"/>
      <c r="R3" s="186" t="s">
        <v>12</v>
      </c>
      <c r="S3" s="187"/>
      <c r="T3" s="188"/>
      <c r="U3" s="143" t="s">
        <v>13</v>
      </c>
      <c r="V3" s="186" t="s">
        <v>14</v>
      </c>
      <c r="W3" s="187"/>
      <c r="X3" s="188"/>
      <c r="Y3" s="187" t="s">
        <v>16</v>
      </c>
      <c r="Z3" s="187"/>
      <c r="AA3" s="188"/>
      <c r="AB3" s="186" t="s">
        <v>17</v>
      </c>
      <c r="AC3" s="187"/>
      <c r="AD3" s="188"/>
      <c r="AE3" s="187" t="s">
        <v>18</v>
      </c>
      <c r="AF3" s="187"/>
      <c r="AG3" s="187"/>
      <c r="AH3" s="186" t="s">
        <v>19</v>
      </c>
      <c r="AI3" s="187"/>
      <c r="AJ3" s="188"/>
      <c r="AK3" s="187" t="s">
        <v>15</v>
      </c>
      <c r="AL3" s="187"/>
      <c r="AM3" s="188"/>
      <c r="AN3" s="186" t="s">
        <v>20</v>
      </c>
      <c r="AO3" s="187"/>
      <c r="AP3" s="189" t="s">
        <v>3</v>
      </c>
      <c r="AR3" s="240" t="s">
        <v>83</v>
      </c>
      <c r="AS3" s="240" t="s">
        <v>84</v>
      </c>
      <c r="AT3" s="240" t="s">
        <v>85</v>
      </c>
      <c r="AU3" s="227" t="s">
        <v>94</v>
      </c>
      <c r="AV3" s="227" t="s">
        <v>95</v>
      </c>
      <c r="AW3" s="227" t="s">
        <v>96</v>
      </c>
    </row>
    <row r="4" spans="1:49" ht="51">
      <c r="A4" s="179"/>
      <c r="B4" s="185"/>
      <c r="C4" s="185"/>
      <c r="D4" s="185"/>
      <c r="E4" s="191"/>
      <c r="F4" s="144" t="s">
        <v>52</v>
      </c>
      <c r="G4" s="137" t="s">
        <v>51</v>
      </c>
      <c r="H4" s="138" t="s">
        <v>21</v>
      </c>
      <c r="I4" s="136" t="s">
        <v>52</v>
      </c>
      <c r="J4" s="137" t="s">
        <v>51</v>
      </c>
      <c r="K4" s="138" t="s">
        <v>21</v>
      </c>
      <c r="L4" s="136" t="s">
        <v>52</v>
      </c>
      <c r="M4" s="137" t="s">
        <v>51</v>
      </c>
      <c r="N4" s="138" t="s">
        <v>21</v>
      </c>
      <c r="O4" s="136" t="s">
        <v>52</v>
      </c>
      <c r="P4" s="137" t="s">
        <v>51</v>
      </c>
      <c r="Q4" s="138" t="s">
        <v>21</v>
      </c>
      <c r="R4" s="136" t="s">
        <v>52</v>
      </c>
      <c r="S4" s="137" t="s">
        <v>51</v>
      </c>
      <c r="T4" s="138" t="s">
        <v>21</v>
      </c>
      <c r="U4" s="145" t="s">
        <v>22</v>
      </c>
      <c r="V4" s="136" t="s">
        <v>52</v>
      </c>
      <c r="W4" s="137" t="s">
        <v>51</v>
      </c>
      <c r="X4" s="138" t="s">
        <v>21</v>
      </c>
      <c r="Y4" s="136" t="s">
        <v>52</v>
      </c>
      <c r="Z4" s="137" t="s">
        <v>51</v>
      </c>
      <c r="AA4" s="138" t="s">
        <v>21</v>
      </c>
      <c r="AB4" s="136" t="s">
        <v>52</v>
      </c>
      <c r="AC4" s="137" t="s">
        <v>51</v>
      </c>
      <c r="AD4" s="138" t="s">
        <v>21</v>
      </c>
      <c r="AE4" s="136" t="s">
        <v>52</v>
      </c>
      <c r="AF4" s="137" t="s">
        <v>51</v>
      </c>
      <c r="AG4" s="146" t="s">
        <v>21</v>
      </c>
      <c r="AH4" s="136" t="s">
        <v>52</v>
      </c>
      <c r="AI4" s="137" t="s">
        <v>51</v>
      </c>
      <c r="AJ4" s="138" t="s">
        <v>21</v>
      </c>
      <c r="AK4" s="136" t="s">
        <v>52</v>
      </c>
      <c r="AL4" s="137" t="s">
        <v>51</v>
      </c>
      <c r="AM4" s="138" t="s">
        <v>21</v>
      </c>
      <c r="AN4" s="136" t="s">
        <v>52</v>
      </c>
      <c r="AO4" s="147" t="s">
        <v>51</v>
      </c>
      <c r="AP4" s="190"/>
      <c r="AR4" s="240"/>
      <c r="AS4" s="240"/>
      <c r="AT4" s="240"/>
      <c r="AU4" s="227"/>
      <c r="AV4" s="227"/>
      <c r="AW4" s="227"/>
    </row>
    <row r="5" spans="1:49" s="12" customFormat="1" ht="16.5" customHeight="1">
      <c r="A5" s="156" t="s">
        <v>97</v>
      </c>
      <c r="B5" s="157" t="s">
        <v>97</v>
      </c>
      <c r="C5" s="157" t="s">
        <v>97</v>
      </c>
      <c r="D5" s="157" t="s">
        <v>97</v>
      </c>
      <c r="E5" s="158" t="s">
        <v>97</v>
      </c>
      <c r="F5" s="91"/>
      <c r="G5" s="90"/>
      <c r="H5" s="140">
        <f>IF(F5="","",IF(F5="ND",G5*$H$21,F5))</f>
      </c>
      <c r="I5" s="91" t="s">
        <v>23</v>
      </c>
      <c r="J5" s="90"/>
      <c r="K5" s="140">
        <f aca="true" t="shared" si="0" ref="K5:K19">IF(I5="","",IF(I5="ND",J5*$H$21,I5))</f>
      </c>
      <c r="L5" s="89"/>
      <c r="M5" s="90"/>
      <c r="N5" s="140">
        <f aca="true" t="shared" si="1" ref="N5:N19">IF(L5="","",IF(L5="ND",M5*$H$21,L5))</f>
      </c>
      <c r="O5" s="91" t="s">
        <v>23</v>
      </c>
      <c r="P5" s="90"/>
      <c r="Q5" s="140">
        <f aca="true" t="shared" si="2" ref="Q5:Q19">IF(O5="","",IF(O5="ND",P5*$H$21,O5))</f>
      </c>
      <c r="R5" s="153"/>
      <c r="S5" s="154"/>
      <c r="T5" s="140">
        <f aca="true" t="shared" si="3" ref="T5:T19">IF(R5="","",IF(R5="ND",S5*$H$21,R5))</f>
      </c>
      <c r="U5" s="148">
        <f>IF(T5="","",(IF(Q5="",T5,IF(T5-(Q5+N5)&lt;0,0,T5-(Q5+N5)))))</f>
      </c>
      <c r="V5" s="153" t="s">
        <v>97</v>
      </c>
      <c r="W5" s="154" t="s">
        <v>97</v>
      </c>
      <c r="X5" s="140" t="str">
        <f aca="true" t="shared" si="4" ref="X5:X19">IF(V5="","",IF(V5="ND",W5*$H$21,V5))</f>
        <v> </v>
      </c>
      <c r="Y5" s="155" t="s">
        <v>97</v>
      </c>
      <c r="Z5" s="154" t="s">
        <v>97</v>
      </c>
      <c r="AA5" s="140" t="str">
        <f aca="true" t="shared" si="5" ref="AA5:AA19">IF(Y5="","",IF(Y5="ND",Z5*$H$21,Y5))</f>
        <v> </v>
      </c>
      <c r="AB5" s="153" t="s">
        <v>97</v>
      </c>
      <c r="AC5" s="154" t="s">
        <v>97</v>
      </c>
      <c r="AD5" s="140" t="str">
        <f aca="true" t="shared" si="6" ref="AD5:AD19">IF(AB5="","",IF(AB5="ND",AC5*$H$21,AB5))</f>
        <v> </v>
      </c>
      <c r="AE5" s="155" t="s">
        <v>97</v>
      </c>
      <c r="AF5" s="154" t="s">
        <v>97</v>
      </c>
      <c r="AG5" s="140" t="str">
        <f aca="true" t="shared" si="7" ref="AG5:AG19">IF(AE5="","",IF(AE5="ND",AF5*$H$21,AE5))</f>
        <v> </v>
      </c>
      <c r="AH5" s="153" t="s">
        <v>97</v>
      </c>
      <c r="AI5" s="154" t="s">
        <v>97</v>
      </c>
      <c r="AJ5" s="140" t="str">
        <f aca="true" t="shared" si="8" ref="AJ5:AJ19">IF(AH5="","",IF(AH5="ND",AI5*$H$21,AH5))</f>
        <v> </v>
      </c>
      <c r="AK5" s="155" t="s">
        <v>97</v>
      </c>
      <c r="AL5" s="154" t="s">
        <v>97</v>
      </c>
      <c r="AM5" s="140" t="str">
        <f aca="true" t="shared" si="9" ref="AM5:AM19">IF(AK5="","",IF(AK5="ND",AL5*$H$21,AK5))</f>
        <v> </v>
      </c>
      <c r="AN5" s="153"/>
      <c r="AO5" s="152"/>
      <c r="AP5" s="81">
        <f>IF(SUM(H5,K5,N5,Q5,U5,AD5,AG5,AJ5)=0,"",SUM(H5,K5,N5,Q5,U5,AD5,AG5,AJ5))</f>
      </c>
      <c r="AQ5" s="151">
        <v>1</v>
      </c>
      <c r="AR5" s="150">
        <v>200</v>
      </c>
      <c r="AS5" s="150">
        <v>1200</v>
      </c>
      <c r="AT5" s="150">
        <v>50</v>
      </c>
      <c r="AU5" s="113">
        <f>IF($AS5="","",AR5/(SUM($AR5:$AT5)))</f>
        <v>0.13793103448275862</v>
      </c>
      <c r="AV5" s="113">
        <f>IF($AS5="","",AS5/(SUM($AR5:$AT5)))</f>
        <v>0.8275862068965517</v>
      </c>
      <c r="AW5" s="113">
        <f>IF($AS5="","",AT5/(SUM($AR5:$AT5)))</f>
        <v>0.034482758620689655</v>
      </c>
    </row>
    <row r="6" spans="1:49" s="12" customFormat="1" ht="16.5" customHeight="1">
      <c r="A6" s="156" t="s">
        <v>97</v>
      </c>
      <c r="B6" s="157" t="s">
        <v>97</v>
      </c>
      <c r="C6" s="157" t="s">
        <v>97</v>
      </c>
      <c r="D6" s="157" t="s">
        <v>97</v>
      </c>
      <c r="E6" s="158" t="s">
        <v>97</v>
      </c>
      <c r="F6" s="159" t="s">
        <v>97</v>
      </c>
      <c r="G6" s="160" t="s">
        <v>97</v>
      </c>
      <c r="H6" s="140" t="str">
        <f>IF(F6="","",IF(F6="ND",G6*$H$21,F6))</f>
        <v> </v>
      </c>
      <c r="I6" s="159" t="s">
        <v>97</v>
      </c>
      <c r="J6" s="160" t="s">
        <v>97</v>
      </c>
      <c r="K6" s="140" t="str">
        <f t="shared" si="0"/>
        <v> </v>
      </c>
      <c r="L6" s="156" t="s">
        <v>97</v>
      </c>
      <c r="M6" s="160" t="s">
        <v>97</v>
      </c>
      <c r="N6" s="140" t="str">
        <f t="shared" si="1"/>
        <v> </v>
      </c>
      <c r="O6" s="159" t="s">
        <v>97</v>
      </c>
      <c r="P6" s="160" t="s">
        <v>97</v>
      </c>
      <c r="Q6" s="140" t="str">
        <f t="shared" si="2"/>
        <v> </v>
      </c>
      <c r="R6" s="153"/>
      <c r="S6" s="154"/>
      <c r="T6" s="140">
        <f t="shared" si="3"/>
      </c>
      <c r="U6" s="148">
        <f aca="true" t="shared" si="10" ref="U6:U18">IF(T6="","",(IF(Q6="",T6,IF(T6-(Q6+N6)&lt;0,0,T6-(Q6+N6)))))</f>
      </c>
      <c r="V6" s="153" t="s">
        <v>97</v>
      </c>
      <c r="W6" s="154" t="s">
        <v>97</v>
      </c>
      <c r="X6" s="140" t="str">
        <f t="shared" si="4"/>
        <v> </v>
      </c>
      <c r="Y6" s="155" t="s">
        <v>97</v>
      </c>
      <c r="Z6" s="154" t="s">
        <v>97</v>
      </c>
      <c r="AA6" s="140" t="str">
        <f t="shared" si="5"/>
        <v> </v>
      </c>
      <c r="AB6" s="153" t="s">
        <v>97</v>
      </c>
      <c r="AC6" s="154" t="s">
        <v>97</v>
      </c>
      <c r="AD6" s="140" t="str">
        <f t="shared" si="6"/>
        <v> </v>
      </c>
      <c r="AE6" s="155" t="s">
        <v>97</v>
      </c>
      <c r="AF6" s="154" t="s">
        <v>97</v>
      </c>
      <c r="AG6" s="140" t="str">
        <f t="shared" si="7"/>
        <v> </v>
      </c>
      <c r="AH6" s="153" t="s">
        <v>97</v>
      </c>
      <c r="AI6" s="154" t="s">
        <v>97</v>
      </c>
      <c r="AJ6" s="140" t="str">
        <f t="shared" si="8"/>
        <v> </v>
      </c>
      <c r="AK6" s="155" t="s">
        <v>97</v>
      </c>
      <c r="AL6" s="154" t="s">
        <v>97</v>
      </c>
      <c r="AM6" s="140" t="str">
        <f>IF(AK6="","",IF(AK6="ND",AL6*$H$21,AK6))</f>
        <v> </v>
      </c>
      <c r="AN6" s="153"/>
      <c r="AO6" s="152"/>
      <c r="AP6" s="81">
        <f aca="true" t="shared" si="11" ref="AP6:AP19">IF(SUM(H6,K6,N6,Q6,U6,AD6,AG6,AJ6)=0,"",SUM(H6,K6,N6,Q6,U6,AD6,AG6,AJ6))</f>
      </c>
      <c r="AQ6" s="151">
        <v>2</v>
      </c>
      <c r="AR6" s="150"/>
      <c r="AS6" s="150"/>
      <c r="AT6" s="150"/>
      <c r="AU6" s="113">
        <f aca="true" t="shared" si="12" ref="AU6:AU19">IF($AS6="","",AR6/(SUM($AR6:$AT6)))</f>
      </c>
      <c r="AV6" s="113">
        <f aca="true" t="shared" si="13" ref="AV6:AV19">IF($AS6="","",AS6/(SUM($AR6:$AT6)))</f>
      </c>
      <c r="AW6" s="113">
        <f aca="true" t="shared" si="14" ref="AW6:AW19">IF($AS6="","",AT6/(SUM($AR6:$AT6)))</f>
      </c>
    </row>
    <row r="7" spans="1:49" s="12" customFormat="1" ht="16.5" customHeight="1">
      <c r="A7" s="89"/>
      <c r="B7" s="90"/>
      <c r="C7" s="90"/>
      <c r="D7" s="90"/>
      <c r="E7" s="108"/>
      <c r="F7" s="91"/>
      <c r="G7" s="114"/>
      <c r="H7" s="140">
        <f aca="true" t="shared" si="15" ref="H7:H14">IF(F7="","",IF(F7="ND",G7*$H$21,F7))</f>
      </c>
      <c r="I7" s="91"/>
      <c r="J7" s="114"/>
      <c r="K7" s="140">
        <f t="shared" si="0"/>
      </c>
      <c r="L7" s="89"/>
      <c r="M7" s="114"/>
      <c r="N7" s="140">
        <f t="shared" si="1"/>
      </c>
      <c r="O7" s="91"/>
      <c r="P7" s="114"/>
      <c r="Q7" s="140">
        <f t="shared" si="2"/>
      </c>
      <c r="R7" s="109"/>
      <c r="S7" s="110"/>
      <c r="T7" s="140">
        <f t="shared" si="3"/>
      </c>
      <c r="U7" s="148"/>
      <c r="V7" s="109"/>
      <c r="W7" s="110"/>
      <c r="X7" s="140">
        <f t="shared" si="4"/>
      </c>
      <c r="Y7" s="111"/>
      <c r="Z7" s="110"/>
      <c r="AA7" s="140">
        <f t="shared" si="5"/>
      </c>
      <c r="AB7" s="109"/>
      <c r="AC7" s="110"/>
      <c r="AD7" s="140">
        <f t="shared" si="6"/>
      </c>
      <c r="AE7" s="111"/>
      <c r="AF7" s="110"/>
      <c r="AG7" s="140">
        <f t="shared" si="7"/>
      </c>
      <c r="AH7" s="109"/>
      <c r="AI7" s="110"/>
      <c r="AJ7" s="140">
        <f t="shared" si="8"/>
      </c>
      <c r="AK7" s="111"/>
      <c r="AL7" s="110"/>
      <c r="AM7" s="140">
        <f aca="true" t="shared" si="16" ref="AM7:AM13">IF(AK7="","",IF(AK7="ND",AL7*$H$21,AK7))</f>
      </c>
      <c r="AN7" s="109"/>
      <c r="AO7" s="112"/>
      <c r="AP7" s="81">
        <f t="shared" si="11"/>
      </c>
      <c r="AQ7" s="151">
        <v>3</v>
      </c>
      <c r="AR7" s="150"/>
      <c r="AS7" s="150"/>
      <c r="AT7" s="150"/>
      <c r="AU7" s="113">
        <f t="shared" si="12"/>
      </c>
      <c r="AV7" s="113">
        <f t="shared" si="13"/>
      </c>
      <c r="AW7" s="113">
        <f t="shared" si="14"/>
      </c>
    </row>
    <row r="8" spans="1:49" s="12" customFormat="1" ht="16.5" customHeight="1">
      <c r="A8" s="89"/>
      <c r="B8" s="90"/>
      <c r="C8" s="90"/>
      <c r="D8" s="90"/>
      <c r="E8" s="108"/>
      <c r="F8" s="91"/>
      <c r="G8" s="114"/>
      <c r="H8" s="140">
        <f t="shared" si="15"/>
      </c>
      <c r="I8" s="91"/>
      <c r="J8" s="114"/>
      <c r="K8" s="140">
        <f t="shared" si="0"/>
      </c>
      <c r="L8" s="89"/>
      <c r="M8" s="114"/>
      <c r="N8" s="140">
        <f t="shared" si="1"/>
      </c>
      <c r="O8" s="91"/>
      <c r="P8" s="114"/>
      <c r="Q8" s="140">
        <f t="shared" si="2"/>
      </c>
      <c r="R8" s="109"/>
      <c r="S8" s="110"/>
      <c r="T8" s="140">
        <f t="shared" si="3"/>
      </c>
      <c r="U8" s="148"/>
      <c r="V8" s="109"/>
      <c r="W8" s="110"/>
      <c r="X8" s="140">
        <f t="shared" si="4"/>
      </c>
      <c r="Y8" s="111"/>
      <c r="Z8" s="110"/>
      <c r="AA8" s="140">
        <f t="shared" si="5"/>
      </c>
      <c r="AB8" s="109"/>
      <c r="AC8" s="110"/>
      <c r="AD8" s="140">
        <f t="shared" si="6"/>
      </c>
      <c r="AE8" s="111"/>
      <c r="AF8" s="110"/>
      <c r="AG8" s="140">
        <f t="shared" si="7"/>
      </c>
      <c r="AH8" s="109"/>
      <c r="AI8" s="110"/>
      <c r="AJ8" s="140">
        <f t="shared" si="8"/>
      </c>
      <c r="AK8" s="111"/>
      <c r="AL8" s="110"/>
      <c r="AM8" s="140">
        <f t="shared" si="16"/>
      </c>
      <c r="AN8" s="109"/>
      <c r="AO8" s="112"/>
      <c r="AP8" s="81">
        <f t="shared" si="11"/>
      </c>
      <c r="AQ8" s="151">
        <v>4</v>
      </c>
      <c r="AR8" s="150"/>
      <c r="AS8" s="150"/>
      <c r="AT8" s="150"/>
      <c r="AU8" s="113">
        <f t="shared" si="12"/>
      </c>
      <c r="AV8" s="113">
        <f t="shared" si="13"/>
      </c>
      <c r="AW8" s="113">
        <f t="shared" si="14"/>
      </c>
    </row>
    <row r="9" spans="1:49" s="12" customFormat="1" ht="16.5" customHeight="1">
      <c r="A9" s="89"/>
      <c r="B9" s="90"/>
      <c r="C9" s="90"/>
      <c r="D9" s="90"/>
      <c r="E9" s="108"/>
      <c r="F9" s="91"/>
      <c r="G9" s="114"/>
      <c r="H9" s="140">
        <f t="shared" si="15"/>
      </c>
      <c r="I9" s="91"/>
      <c r="J9" s="114"/>
      <c r="K9" s="140">
        <f t="shared" si="0"/>
      </c>
      <c r="L9" s="89"/>
      <c r="M9" s="114"/>
      <c r="N9" s="140">
        <f t="shared" si="1"/>
      </c>
      <c r="O9" s="91"/>
      <c r="P9" s="114"/>
      <c r="Q9" s="140">
        <f t="shared" si="2"/>
      </c>
      <c r="R9" s="109"/>
      <c r="S9" s="110"/>
      <c r="T9" s="140">
        <f t="shared" si="3"/>
      </c>
      <c r="U9" s="148"/>
      <c r="V9" s="109"/>
      <c r="W9" s="110"/>
      <c r="X9" s="140">
        <f t="shared" si="4"/>
      </c>
      <c r="Y9" s="111"/>
      <c r="Z9" s="110"/>
      <c r="AA9" s="140">
        <f t="shared" si="5"/>
      </c>
      <c r="AB9" s="109"/>
      <c r="AC9" s="110"/>
      <c r="AD9" s="140">
        <f t="shared" si="6"/>
      </c>
      <c r="AE9" s="111"/>
      <c r="AF9" s="110"/>
      <c r="AG9" s="140">
        <f t="shared" si="7"/>
      </c>
      <c r="AH9" s="109"/>
      <c r="AI9" s="110"/>
      <c r="AJ9" s="140">
        <f t="shared" si="8"/>
      </c>
      <c r="AK9" s="111"/>
      <c r="AL9" s="110"/>
      <c r="AM9" s="140">
        <f t="shared" si="16"/>
      </c>
      <c r="AN9" s="109"/>
      <c r="AO9" s="112"/>
      <c r="AP9" s="81">
        <f t="shared" si="11"/>
      </c>
      <c r="AQ9" s="151">
        <v>5</v>
      </c>
      <c r="AR9" s="150"/>
      <c r="AS9" s="150"/>
      <c r="AT9" s="150"/>
      <c r="AU9" s="113">
        <f t="shared" si="12"/>
      </c>
      <c r="AV9" s="113">
        <f t="shared" si="13"/>
      </c>
      <c r="AW9" s="113">
        <f t="shared" si="14"/>
      </c>
    </row>
    <row r="10" spans="1:49" s="12" customFormat="1" ht="16.5" customHeight="1">
      <c r="A10" s="89"/>
      <c r="B10" s="90"/>
      <c r="C10" s="90"/>
      <c r="D10" s="90"/>
      <c r="E10" s="108"/>
      <c r="F10" s="91"/>
      <c r="G10" s="114"/>
      <c r="H10" s="140">
        <f t="shared" si="15"/>
      </c>
      <c r="I10" s="91"/>
      <c r="J10" s="114"/>
      <c r="K10" s="140">
        <f t="shared" si="0"/>
      </c>
      <c r="L10" s="89"/>
      <c r="M10" s="114"/>
      <c r="N10" s="140">
        <f t="shared" si="1"/>
      </c>
      <c r="O10" s="91"/>
      <c r="P10" s="114"/>
      <c r="Q10" s="140">
        <f t="shared" si="2"/>
      </c>
      <c r="R10" s="109"/>
      <c r="S10" s="110"/>
      <c r="T10" s="140">
        <f t="shared" si="3"/>
      </c>
      <c r="U10" s="148">
        <f t="shared" si="10"/>
      </c>
      <c r="V10" s="109"/>
      <c r="W10" s="110"/>
      <c r="X10" s="140">
        <f t="shared" si="4"/>
      </c>
      <c r="Y10" s="111"/>
      <c r="Z10" s="110"/>
      <c r="AA10" s="140">
        <f t="shared" si="5"/>
      </c>
      <c r="AB10" s="109"/>
      <c r="AC10" s="110"/>
      <c r="AD10" s="140">
        <f t="shared" si="6"/>
      </c>
      <c r="AE10" s="111"/>
      <c r="AF10" s="110"/>
      <c r="AG10" s="140">
        <f t="shared" si="7"/>
      </c>
      <c r="AH10" s="109"/>
      <c r="AI10" s="110"/>
      <c r="AJ10" s="140">
        <f t="shared" si="8"/>
      </c>
      <c r="AK10" s="111"/>
      <c r="AL10" s="110"/>
      <c r="AM10" s="140">
        <f t="shared" si="16"/>
      </c>
      <c r="AN10" s="109"/>
      <c r="AO10" s="112"/>
      <c r="AP10" s="81">
        <f t="shared" si="11"/>
      </c>
      <c r="AQ10" s="151">
        <v>6</v>
      </c>
      <c r="AR10" s="150"/>
      <c r="AS10" s="150"/>
      <c r="AT10" s="150"/>
      <c r="AU10" s="113">
        <f t="shared" si="12"/>
      </c>
      <c r="AV10" s="113">
        <f t="shared" si="13"/>
      </c>
      <c r="AW10" s="113">
        <f t="shared" si="14"/>
      </c>
    </row>
    <row r="11" spans="1:49" s="12" customFormat="1" ht="16.5" customHeight="1">
      <c r="A11" s="89"/>
      <c r="B11" s="90"/>
      <c r="C11" s="90"/>
      <c r="D11" s="90"/>
      <c r="E11" s="108"/>
      <c r="F11" s="91"/>
      <c r="G11" s="114"/>
      <c r="H11" s="140">
        <f t="shared" si="15"/>
      </c>
      <c r="I11" s="91"/>
      <c r="J11" s="114"/>
      <c r="K11" s="140">
        <f t="shared" si="0"/>
      </c>
      <c r="L11" s="89"/>
      <c r="M11" s="114"/>
      <c r="N11" s="140">
        <f t="shared" si="1"/>
      </c>
      <c r="O11" s="91"/>
      <c r="P11" s="114"/>
      <c r="Q11" s="140">
        <f t="shared" si="2"/>
      </c>
      <c r="R11" s="109"/>
      <c r="S11" s="110"/>
      <c r="T11" s="140">
        <f t="shared" si="3"/>
      </c>
      <c r="U11" s="148">
        <f t="shared" si="10"/>
      </c>
      <c r="V11" s="109"/>
      <c r="W11" s="110"/>
      <c r="X11" s="140">
        <f t="shared" si="4"/>
      </c>
      <c r="Y11" s="111"/>
      <c r="Z11" s="110"/>
      <c r="AA11" s="140">
        <f t="shared" si="5"/>
      </c>
      <c r="AB11" s="109"/>
      <c r="AC11" s="110"/>
      <c r="AD11" s="140">
        <f t="shared" si="6"/>
      </c>
      <c r="AE11" s="111"/>
      <c r="AF11" s="110"/>
      <c r="AG11" s="140">
        <f t="shared" si="7"/>
      </c>
      <c r="AH11" s="109"/>
      <c r="AI11" s="110"/>
      <c r="AJ11" s="140">
        <f t="shared" si="8"/>
      </c>
      <c r="AK11" s="111"/>
      <c r="AL11" s="110"/>
      <c r="AM11" s="140">
        <f t="shared" si="16"/>
      </c>
      <c r="AN11" s="109"/>
      <c r="AO11" s="112"/>
      <c r="AP11" s="81">
        <f t="shared" si="11"/>
      </c>
      <c r="AQ11" s="151">
        <v>7</v>
      </c>
      <c r="AR11" s="150"/>
      <c r="AS11" s="150"/>
      <c r="AT11" s="150"/>
      <c r="AU11" s="113">
        <f t="shared" si="12"/>
      </c>
      <c r="AV11" s="113">
        <f t="shared" si="13"/>
      </c>
      <c r="AW11" s="113">
        <f t="shared" si="14"/>
      </c>
    </row>
    <row r="12" spans="1:49" s="12" customFormat="1" ht="16.5" customHeight="1">
      <c r="A12" s="89"/>
      <c r="B12" s="90"/>
      <c r="C12" s="90"/>
      <c r="D12" s="90"/>
      <c r="E12" s="108"/>
      <c r="F12" s="91"/>
      <c r="G12" s="114"/>
      <c r="H12" s="140">
        <f t="shared" si="15"/>
      </c>
      <c r="I12" s="91"/>
      <c r="J12" s="114"/>
      <c r="K12" s="140">
        <f t="shared" si="0"/>
      </c>
      <c r="L12" s="89"/>
      <c r="M12" s="114"/>
      <c r="N12" s="140">
        <f t="shared" si="1"/>
      </c>
      <c r="O12" s="91"/>
      <c r="P12" s="114"/>
      <c r="Q12" s="140">
        <f t="shared" si="2"/>
      </c>
      <c r="R12" s="109"/>
      <c r="S12" s="110"/>
      <c r="T12" s="140">
        <f t="shared" si="3"/>
      </c>
      <c r="U12" s="148">
        <f t="shared" si="10"/>
      </c>
      <c r="V12" s="109"/>
      <c r="W12" s="110"/>
      <c r="X12" s="140">
        <f t="shared" si="4"/>
      </c>
      <c r="Y12" s="111"/>
      <c r="Z12" s="110"/>
      <c r="AA12" s="140">
        <f t="shared" si="5"/>
      </c>
      <c r="AB12" s="109"/>
      <c r="AC12" s="110"/>
      <c r="AD12" s="140">
        <f t="shared" si="6"/>
      </c>
      <c r="AE12" s="111"/>
      <c r="AF12" s="110"/>
      <c r="AG12" s="140">
        <f t="shared" si="7"/>
      </c>
      <c r="AH12" s="109"/>
      <c r="AI12" s="110"/>
      <c r="AJ12" s="140">
        <f t="shared" si="8"/>
      </c>
      <c r="AK12" s="111"/>
      <c r="AL12" s="110"/>
      <c r="AM12" s="140">
        <f t="shared" si="16"/>
      </c>
      <c r="AN12" s="109"/>
      <c r="AO12" s="112"/>
      <c r="AP12" s="81">
        <f t="shared" si="11"/>
      </c>
      <c r="AQ12" s="151">
        <v>8</v>
      </c>
      <c r="AR12" s="150"/>
      <c r="AS12" s="150"/>
      <c r="AT12" s="150"/>
      <c r="AU12" s="113">
        <f t="shared" si="12"/>
      </c>
      <c r="AV12" s="113">
        <f t="shared" si="13"/>
      </c>
      <c r="AW12" s="113">
        <f t="shared" si="14"/>
      </c>
    </row>
    <row r="13" spans="1:49" s="12" customFormat="1" ht="16.5" customHeight="1">
      <c r="A13" s="89"/>
      <c r="B13" s="90"/>
      <c r="C13" s="90"/>
      <c r="D13" s="90"/>
      <c r="E13" s="108"/>
      <c r="F13" s="91"/>
      <c r="G13" s="114"/>
      <c r="H13" s="140">
        <f t="shared" si="15"/>
      </c>
      <c r="I13" s="91"/>
      <c r="J13" s="114"/>
      <c r="K13" s="140">
        <f t="shared" si="0"/>
      </c>
      <c r="L13" s="89"/>
      <c r="M13" s="114"/>
      <c r="N13" s="140">
        <f t="shared" si="1"/>
      </c>
      <c r="O13" s="91"/>
      <c r="P13" s="114"/>
      <c r="Q13" s="140">
        <f t="shared" si="2"/>
      </c>
      <c r="R13" s="109"/>
      <c r="S13" s="110"/>
      <c r="T13" s="140">
        <f t="shared" si="3"/>
      </c>
      <c r="U13" s="148">
        <f t="shared" si="10"/>
      </c>
      <c r="V13" s="109"/>
      <c r="W13" s="110"/>
      <c r="X13" s="140">
        <f t="shared" si="4"/>
      </c>
      <c r="Y13" s="111"/>
      <c r="Z13" s="110"/>
      <c r="AA13" s="140">
        <f t="shared" si="5"/>
      </c>
      <c r="AB13" s="109"/>
      <c r="AC13" s="110"/>
      <c r="AD13" s="140">
        <f t="shared" si="6"/>
      </c>
      <c r="AE13" s="111"/>
      <c r="AF13" s="110"/>
      <c r="AG13" s="140">
        <f t="shared" si="7"/>
      </c>
      <c r="AH13" s="109"/>
      <c r="AI13" s="110"/>
      <c r="AJ13" s="140">
        <f t="shared" si="8"/>
      </c>
      <c r="AK13" s="111"/>
      <c r="AL13" s="110"/>
      <c r="AM13" s="140">
        <f t="shared" si="16"/>
      </c>
      <c r="AN13" s="109"/>
      <c r="AO13" s="112"/>
      <c r="AP13" s="81">
        <f t="shared" si="11"/>
      </c>
      <c r="AQ13" s="151">
        <v>9</v>
      </c>
      <c r="AR13" s="150"/>
      <c r="AS13" s="150"/>
      <c r="AT13" s="150"/>
      <c r="AU13" s="113">
        <f t="shared" si="12"/>
      </c>
      <c r="AV13" s="113">
        <f t="shared" si="13"/>
      </c>
      <c r="AW13" s="113">
        <f t="shared" si="14"/>
      </c>
    </row>
    <row r="14" spans="1:49" s="12" customFormat="1" ht="16.5" customHeight="1">
      <c r="A14" s="89"/>
      <c r="B14" s="90"/>
      <c r="C14" s="90"/>
      <c r="D14" s="90"/>
      <c r="E14" s="108"/>
      <c r="F14" s="91"/>
      <c r="G14" s="114"/>
      <c r="H14" s="140">
        <f t="shared" si="15"/>
      </c>
      <c r="I14" s="91"/>
      <c r="J14" s="114"/>
      <c r="K14" s="140">
        <f t="shared" si="0"/>
      </c>
      <c r="L14" s="89"/>
      <c r="M14" s="114"/>
      <c r="N14" s="140">
        <f t="shared" si="1"/>
      </c>
      <c r="O14" s="91"/>
      <c r="P14" s="114"/>
      <c r="Q14" s="140">
        <f t="shared" si="2"/>
      </c>
      <c r="R14" s="109"/>
      <c r="S14" s="110"/>
      <c r="T14" s="140">
        <f t="shared" si="3"/>
      </c>
      <c r="U14" s="148">
        <f t="shared" si="10"/>
      </c>
      <c r="V14" s="109"/>
      <c r="W14" s="110"/>
      <c r="X14" s="140">
        <f t="shared" si="4"/>
      </c>
      <c r="Y14" s="111"/>
      <c r="Z14" s="110"/>
      <c r="AA14" s="140">
        <f t="shared" si="5"/>
      </c>
      <c r="AB14" s="109"/>
      <c r="AC14" s="110"/>
      <c r="AD14" s="140">
        <f t="shared" si="6"/>
      </c>
      <c r="AE14" s="111"/>
      <c r="AF14" s="110"/>
      <c r="AG14" s="140">
        <f t="shared" si="7"/>
      </c>
      <c r="AH14" s="109"/>
      <c r="AI14" s="110"/>
      <c r="AJ14" s="140">
        <f t="shared" si="8"/>
      </c>
      <c r="AK14" s="111"/>
      <c r="AL14" s="110"/>
      <c r="AM14" s="140">
        <f t="shared" si="9"/>
      </c>
      <c r="AN14" s="109"/>
      <c r="AO14" s="112"/>
      <c r="AP14" s="81">
        <f t="shared" si="11"/>
      </c>
      <c r="AQ14" s="151">
        <v>10</v>
      </c>
      <c r="AR14" s="150"/>
      <c r="AS14" s="150"/>
      <c r="AT14" s="150"/>
      <c r="AU14" s="113">
        <f t="shared" si="12"/>
      </c>
      <c r="AV14" s="113">
        <f t="shared" si="13"/>
      </c>
      <c r="AW14" s="113">
        <f t="shared" si="14"/>
      </c>
    </row>
    <row r="15" spans="1:49" s="12" customFormat="1" ht="16.5" customHeight="1">
      <c r="A15" s="89"/>
      <c r="B15" s="90"/>
      <c r="C15" s="90"/>
      <c r="D15" s="90"/>
      <c r="E15" s="108"/>
      <c r="F15" s="91"/>
      <c r="G15" s="114"/>
      <c r="H15" s="140">
        <f>IF(F15="","",IF(F15="ND",G15*$H$21,F15))</f>
      </c>
      <c r="I15" s="91"/>
      <c r="J15" s="114"/>
      <c r="K15" s="140">
        <f t="shared" si="0"/>
      </c>
      <c r="L15" s="89"/>
      <c r="M15" s="114"/>
      <c r="N15" s="140">
        <f t="shared" si="1"/>
      </c>
      <c r="O15" s="91"/>
      <c r="P15" s="114"/>
      <c r="Q15" s="140">
        <f t="shared" si="2"/>
      </c>
      <c r="R15" s="109"/>
      <c r="S15" s="110"/>
      <c r="T15" s="140">
        <f t="shared" si="3"/>
      </c>
      <c r="U15" s="148">
        <f t="shared" si="10"/>
      </c>
      <c r="V15" s="109"/>
      <c r="W15" s="110"/>
      <c r="X15" s="140">
        <f t="shared" si="4"/>
      </c>
      <c r="Y15" s="111"/>
      <c r="Z15" s="110"/>
      <c r="AA15" s="140">
        <f t="shared" si="5"/>
      </c>
      <c r="AB15" s="109"/>
      <c r="AC15" s="110"/>
      <c r="AD15" s="140">
        <f t="shared" si="6"/>
      </c>
      <c r="AE15" s="111"/>
      <c r="AF15" s="110"/>
      <c r="AG15" s="140">
        <f t="shared" si="7"/>
      </c>
      <c r="AH15" s="109"/>
      <c r="AI15" s="110"/>
      <c r="AJ15" s="140">
        <f t="shared" si="8"/>
      </c>
      <c r="AK15" s="111"/>
      <c r="AL15" s="110"/>
      <c r="AM15" s="140">
        <f t="shared" si="9"/>
      </c>
      <c r="AN15" s="109"/>
      <c r="AO15" s="112"/>
      <c r="AP15" s="81">
        <f t="shared" si="11"/>
      </c>
      <c r="AQ15" s="151">
        <v>11</v>
      </c>
      <c r="AR15" s="150"/>
      <c r="AS15" s="150"/>
      <c r="AT15" s="150"/>
      <c r="AU15" s="113">
        <f t="shared" si="12"/>
      </c>
      <c r="AV15" s="113">
        <f t="shared" si="13"/>
      </c>
      <c r="AW15" s="113">
        <f t="shared" si="14"/>
      </c>
    </row>
    <row r="16" spans="1:49" s="12" customFormat="1" ht="16.5" customHeight="1">
      <c r="A16" s="156" t="s">
        <v>97</v>
      </c>
      <c r="B16" s="157" t="s">
        <v>97</v>
      </c>
      <c r="C16" s="157" t="s">
        <v>97</v>
      </c>
      <c r="D16" s="157" t="s">
        <v>97</v>
      </c>
      <c r="E16" s="158" t="s">
        <v>97</v>
      </c>
      <c r="F16" s="159" t="s">
        <v>97</v>
      </c>
      <c r="G16" s="160" t="s">
        <v>97</v>
      </c>
      <c r="H16" s="140" t="str">
        <f>IF(F16="","",IF(F16="ND",G16*$H$21,F16))</f>
        <v> </v>
      </c>
      <c r="I16" s="159" t="s">
        <v>97</v>
      </c>
      <c r="J16" s="160" t="s">
        <v>97</v>
      </c>
      <c r="K16" s="140" t="str">
        <f t="shared" si="0"/>
        <v> </v>
      </c>
      <c r="L16" s="156" t="s">
        <v>97</v>
      </c>
      <c r="M16" s="160" t="s">
        <v>97</v>
      </c>
      <c r="N16" s="140" t="str">
        <f t="shared" si="1"/>
        <v> </v>
      </c>
      <c r="O16" s="159" t="s">
        <v>97</v>
      </c>
      <c r="P16" s="114"/>
      <c r="Q16" s="140" t="str">
        <f t="shared" si="2"/>
        <v> </v>
      </c>
      <c r="R16" s="153"/>
      <c r="S16" s="154"/>
      <c r="T16" s="140">
        <f t="shared" si="3"/>
      </c>
      <c r="U16" s="148">
        <f t="shared" si="10"/>
      </c>
      <c r="V16" s="153" t="s">
        <v>97</v>
      </c>
      <c r="W16" s="154" t="s">
        <v>97</v>
      </c>
      <c r="X16" s="140" t="str">
        <f t="shared" si="4"/>
        <v> </v>
      </c>
      <c r="Y16" s="155" t="s">
        <v>97</v>
      </c>
      <c r="Z16" s="154" t="s">
        <v>97</v>
      </c>
      <c r="AA16" s="140" t="str">
        <f t="shared" si="5"/>
        <v> </v>
      </c>
      <c r="AB16" s="153" t="s">
        <v>97</v>
      </c>
      <c r="AC16" s="154" t="s">
        <v>97</v>
      </c>
      <c r="AD16" s="140" t="str">
        <f t="shared" si="6"/>
        <v> </v>
      </c>
      <c r="AE16" s="111"/>
      <c r="AF16" s="110"/>
      <c r="AG16" s="140">
        <f t="shared" si="7"/>
      </c>
      <c r="AH16" s="109"/>
      <c r="AI16" s="110"/>
      <c r="AJ16" s="140">
        <f t="shared" si="8"/>
      </c>
      <c r="AK16" s="111"/>
      <c r="AL16" s="110"/>
      <c r="AM16" s="140">
        <f t="shared" si="9"/>
      </c>
      <c r="AN16" s="109"/>
      <c r="AO16" s="112"/>
      <c r="AP16" s="81">
        <f t="shared" si="11"/>
      </c>
      <c r="AQ16" s="151">
        <v>12</v>
      </c>
      <c r="AR16" s="150"/>
      <c r="AS16" s="150"/>
      <c r="AT16" s="150"/>
      <c r="AU16" s="113">
        <f t="shared" si="12"/>
      </c>
      <c r="AV16" s="113">
        <f t="shared" si="13"/>
      </c>
      <c r="AW16" s="113">
        <f t="shared" si="14"/>
      </c>
    </row>
    <row r="17" spans="1:49" s="12" customFormat="1" ht="16.5" customHeight="1">
      <c r="A17" s="156" t="s">
        <v>97</v>
      </c>
      <c r="B17" s="157" t="s">
        <v>97</v>
      </c>
      <c r="C17" s="157" t="s">
        <v>97</v>
      </c>
      <c r="D17" s="157" t="s">
        <v>97</v>
      </c>
      <c r="E17" s="158" t="s">
        <v>97</v>
      </c>
      <c r="F17" s="91" t="s">
        <v>23</v>
      </c>
      <c r="G17" s="90"/>
      <c r="H17" s="140">
        <f>IF(F17="","",IF(F17="ND",G17*$H$21,F17))</f>
      </c>
      <c r="I17" s="91" t="s">
        <v>23</v>
      </c>
      <c r="J17" s="90"/>
      <c r="K17" s="140">
        <f t="shared" si="0"/>
      </c>
      <c r="L17" s="89" t="s">
        <v>23</v>
      </c>
      <c r="M17" s="90"/>
      <c r="N17" s="140">
        <f t="shared" si="1"/>
      </c>
      <c r="O17" s="91" t="s">
        <v>23</v>
      </c>
      <c r="P17" s="90"/>
      <c r="Q17" s="140">
        <f t="shared" si="2"/>
      </c>
      <c r="R17" s="153"/>
      <c r="S17" s="154"/>
      <c r="T17" s="140">
        <f t="shared" si="3"/>
      </c>
      <c r="U17" s="148">
        <f t="shared" si="10"/>
      </c>
      <c r="V17" s="153" t="s">
        <v>97</v>
      </c>
      <c r="W17" s="154" t="s">
        <v>97</v>
      </c>
      <c r="X17" s="140" t="str">
        <f t="shared" si="4"/>
        <v> </v>
      </c>
      <c r="Y17" s="155" t="s">
        <v>97</v>
      </c>
      <c r="Z17" s="154" t="s">
        <v>97</v>
      </c>
      <c r="AA17" s="140" t="str">
        <f t="shared" si="5"/>
        <v> </v>
      </c>
      <c r="AB17" s="153" t="s">
        <v>97</v>
      </c>
      <c r="AC17" s="154" t="s">
        <v>97</v>
      </c>
      <c r="AD17" s="140" t="str">
        <f t="shared" si="6"/>
        <v> </v>
      </c>
      <c r="AE17" s="111"/>
      <c r="AF17" s="110"/>
      <c r="AG17" s="140">
        <f t="shared" si="7"/>
      </c>
      <c r="AH17" s="109"/>
      <c r="AI17" s="110"/>
      <c r="AJ17" s="140">
        <f t="shared" si="8"/>
      </c>
      <c r="AK17" s="111"/>
      <c r="AL17" s="110"/>
      <c r="AM17" s="140">
        <f t="shared" si="9"/>
      </c>
      <c r="AN17" s="109"/>
      <c r="AO17" s="112"/>
      <c r="AP17" s="81">
        <f t="shared" si="11"/>
      </c>
      <c r="AQ17" s="151">
        <v>13</v>
      </c>
      <c r="AR17" s="150"/>
      <c r="AS17" s="150"/>
      <c r="AT17" s="150"/>
      <c r="AU17" s="113">
        <f t="shared" si="12"/>
      </c>
      <c r="AV17" s="113">
        <f t="shared" si="13"/>
      </c>
      <c r="AW17" s="113">
        <f t="shared" si="14"/>
      </c>
    </row>
    <row r="18" spans="1:49" s="12" customFormat="1" ht="16.5" customHeight="1">
      <c r="A18" s="156" t="s">
        <v>97</v>
      </c>
      <c r="B18" s="157" t="s">
        <v>97</v>
      </c>
      <c r="C18" s="157" t="s">
        <v>97</v>
      </c>
      <c r="D18" s="157" t="s">
        <v>97</v>
      </c>
      <c r="E18" s="158" t="s">
        <v>97</v>
      </c>
      <c r="F18" s="91" t="s">
        <v>23</v>
      </c>
      <c r="G18" s="90"/>
      <c r="H18" s="140">
        <f>IF(F18="","",IF(F18="ND",G18*$H$21,F18))</f>
      </c>
      <c r="I18" s="91" t="s">
        <v>23</v>
      </c>
      <c r="J18" s="90"/>
      <c r="K18" s="140">
        <f t="shared" si="0"/>
      </c>
      <c r="L18" s="89" t="s">
        <v>23</v>
      </c>
      <c r="M18" s="90"/>
      <c r="N18" s="140">
        <f t="shared" si="1"/>
      </c>
      <c r="O18" s="91" t="s">
        <v>23</v>
      </c>
      <c r="P18" s="90"/>
      <c r="Q18" s="140">
        <f t="shared" si="2"/>
      </c>
      <c r="R18" s="153"/>
      <c r="S18" s="154"/>
      <c r="T18" s="140">
        <f t="shared" si="3"/>
      </c>
      <c r="U18" s="148">
        <f t="shared" si="10"/>
      </c>
      <c r="V18" s="153" t="s">
        <v>97</v>
      </c>
      <c r="W18" s="154" t="s">
        <v>97</v>
      </c>
      <c r="X18" s="140" t="str">
        <f t="shared" si="4"/>
        <v> </v>
      </c>
      <c r="Y18" s="155" t="s">
        <v>97</v>
      </c>
      <c r="Z18" s="154" t="s">
        <v>97</v>
      </c>
      <c r="AA18" s="140" t="str">
        <f t="shared" si="5"/>
        <v> </v>
      </c>
      <c r="AB18" s="153" t="s">
        <v>97</v>
      </c>
      <c r="AC18" s="154" t="s">
        <v>97</v>
      </c>
      <c r="AD18" s="140" t="str">
        <f t="shared" si="6"/>
        <v> </v>
      </c>
      <c r="AE18" s="111"/>
      <c r="AF18" s="110"/>
      <c r="AG18" s="140">
        <f t="shared" si="7"/>
      </c>
      <c r="AH18" s="109"/>
      <c r="AI18" s="110"/>
      <c r="AJ18" s="140">
        <f t="shared" si="8"/>
      </c>
      <c r="AK18" s="111"/>
      <c r="AL18" s="110"/>
      <c r="AM18" s="140">
        <f t="shared" si="9"/>
      </c>
      <c r="AN18" s="109"/>
      <c r="AO18" s="112"/>
      <c r="AP18" s="81">
        <f t="shared" si="11"/>
      </c>
      <c r="AQ18" s="151">
        <v>14</v>
      </c>
      <c r="AR18" s="150"/>
      <c r="AS18" s="150"/>
      <c r="AT18" s="150"/>
      <c r="AU18" s="113">
        <f t="shared" si="12"/>
      </c>
      <c r="AV18" s="113">
        <f t="shared" si="13"/>
      </c>
      <c r="AW18" s="113">
        <f t="shared" si="14"/>
      </c>
    </row>
    <row r="19" spans="1:49" s="12" customFormat="1" ht="16.5" customHeight="1" thickBot="1">
      <c r="A19" s="164" t="s">
        <v>97</v>
      </c>
      <c r="B19" s="165" t="s">
        <v>97</v>
      </c>
      <c r="C19" s="165" t="s">
        <v>97</v>
      </c>
      <c r="D19" s="165" t="s">
        <v>97</v>
      </c>
      <c r="E19" s="166" t="s">
        <v>97</v>
      </c>
      <c r="F19" s="167" t="s">
        <v>97</v>
      </c>
      <c r="G19" s="163" t="s">
        <v>97</v>
      </c>
      <c r="H19" s="140" t="str">
        <f>IF(F19="","",IF(F19="ND",G19*$H$21,F19))</f>
        <v> </v>
      </c>
      <c r="I19" s="159" t="s">
        <v>97</v>
      </c>
      <c r="J19" s="160" t="s">
        <v>97</v>
      </c>
      <c r="K19" s="140" t="str">
        <f t="shared" si="0"/>
        <v> </v>
      </c>
      <c r="L19" s="156" t="s">
        <v>97</v>
      </c>
      <c r="M19" s="160" t="s">
        <v>97</v>
      </c>
      <c r="N19" s="140" t="str">
        <f t="shared" si="1"/>
        <v> </v>
      </c>
      <c r="O19" s="159" t="s">
        <v>97</v>
      </c>
      <c r="P19" s="160" t="s">
        <v>97</v>
      </c>
      <c r="Q19" s="140" t="str">
        <f t="shared" si="2"/>
        <v> </v>
      </c>
      <c r="R19" s="153"/>
      <c r="S19" s="154"/>
      <c r="T19" s="140">
        <f t="shared" si="3"/>
      </c>
      <c r="U19" s="148">
        <f>IF(T19="","",(IF(Q19="",T19,IF(T19-(Q19+N19)&lt;0,0,T19-(Q19+N19)))))</f>
      </c>
      <c r="V19" s="153" t="s">
        <v>97</v>
      </c>
      <c r="W19" s="154" t="s">
        <v>97</v>
      </c>
      <c r="X19" s="140" t="str">
        <f t="shared" si="4"/>
        <v> </v>
      </c>
      <c r="Y19" s="162" t="s">
        <v>97</v>
      </c>
      <c r="Z19" s="161" t="s">
        <v>97</v>
      </c>
      <c r="AA19" s="149" t="str">
        <f t="shared" si="5"/>
        <v> </v>
      </c>
      <c r="AB19" s="153" t="s">
        <v>97</v>
      </c>
      <c r="AC19" s="154" t="s">
        <v>97</v>
      </c>
      <c r="AD19" s="140" t="str">
        <f t="shared" si="6"/>
        <v> </v>
      </c>
      <c r="AE19" s="111"/>
      <c r="AF19" s="110"/>
      <c r="AG19" s="140">
        <f t="shared" si="7"/>
      </c>
      <c r="AH19" s="109"/>
      <c r="AI19" s="110"/>
      <c r="AJ19" s="140">
        <f t="shared" si="8"/>
      </c>
      <c r="AK19" s="111"/>
      <c r="AL19" s="110"/>
      <c r="AM19" s="140">
        <f t="shared" si="9"/>
      </c>
      <c r="AN19" s="117"/>
      <c r="AO19" s="118"/>
      <c r="AP19" s="81">
        <f t="shared" si="11"/>
      </c>
      <c r="AQ19" s="151">
        <v>15</v>
      </c>
      <c r="AR19" s="150"/>
      <c r="AS19" s="150"/>
      <c r="AT19" s="150"/>
      <c r="AU19" s="113">
        <f t="shared" si="12"/>
      </c>
      <c r="AV19" s="113">
        <f t="shared" si="13"/>
      </c>
      <c r="AW19" s="113">
        <f t="shared" si="14"/>
      </c>
    </row>
    <row r="20" spans="1:43" ht="16.5" customHeight="1" thickBot="1">
      <c r="A20" s="199" t="s">
        <v>24</v>
      </c>
      <c r="B20" s="200"/>
      <c r="C20" s="200"/>
      <c r="D20" s="200"/>
      <c r="E20" s="201"/>
      <c r="F20" s="124"/>
      <c r="G20" s="125"/>
      <c r="H20" s="126" t="e">
        <f>AVERAGE(H5:H19)</f>
        <v>#DIV/0!</v>
      </c>
      <c r="I20" s="127"/>
      <c r="J20" s="127"/>
      <c r="K20" s="127" t="e">
        <f>AVERAGE(K5:K19)</f>
        <v>#DIV/0!</v>
      </c>
      <c r="L20" s="128"/>
      <c r="M20" s="127"/>
      <c r="N20" s="126" t="e">
        <f>AVERAGE(N5:N19)</f>
        <v>#DIV/0!</v>
      </c>
      <c r="O20" s="127"/>
      <c r="P20" s="127"/>
      <c r="Q20" s="127" t="e">
        <f>AVERAGE(Q5:Q19)</f>
        <v>#DIV/0!</v>
      </c>
      <c r="R20" s="128"/>
      <c r="S20" s="127"/>
      <c r="T20" s="126" t="e">
        <f>AVERAGE(T5:T19)</f>
        <v>#DIV/0!</v>
      </c>
      <c r="U20" s="127" t="e">
        <f>AVERAGE(U5:U19)</f>
        <v>#DIV/0!</v>
      </c>
      <c r="V20" s="128"/>
      <c r="W20" s="127"/>
      <c r="X20" s="126" t="e">
        <f>AVERAGE(X5:X19)</f>
        <v>#DIV/0!</v>
      </c>
      <c r="Y20" s="127"/>
      <c r="Z20" s="127"/>
      <c r="AA20" s="127" t="e">
        <f>AVERAGE(AA5:AA19)</f>
        <v>#DIV/0!</v>
      </c>
      <c r="AB20" s="128"/>
      <c r="AC20" s="127"/>
      <c r="AD20" s="126" t="e">
        <f>AVERAGE(AD5:AD19)</f>
        <v>#DIV/0!</v>
      </c>
      <c r="AE20" s="127"/>
      <c r="AF20" s="127"/>
      <c r="AG20" s="127" t="e">
        <f>AVERAGE(AG5:AG19)</f>
        <v>#DIV/0!</v>
      </c>
      <c r="AH20" s="128"/>
      <c r="AI20" s="127"/>
      <c r="AJ20" s="126" t="e">
        <f>AVERAGE(AJ5:AJ19)</f>
        <v>#DIV/0!</v>
      </c>
      <c r="AK20" s="127"/>
      <c r="AL20" s="127"/>
      <c r="AM20" s="127" t="e">
        <f>AVERAGE(AM5:AM19)</f>
        <v>#DIV/0!</v>
      </c>
      <c r="AN20" s="129" t="e">
        <f>AVERAGE(AN5:AN19)</f>
        <v>#DIV/0!</v>
      </c>
      <c r="AO20" s="125"/>
      <c r="AP20" s="130" t="e">
        <f>AVERAGE(AP5:AP19)</f>
        <v>#DIV/0!</v>
      </c>
      <c r="AQ20" s="87"/>
    </row>
    <row r="21" spans="1:43" ht="18.75" customHeight="1">
      <c r="A21" s="194" t="s">
        <v>43</v>
      </c>
      <c r="B21" s="194"/>
      <c r="C21" s="194"/>
      <c r="D21" s="194"/>
      <c r="E21" s="194"/>
      <c r="F21" s="194"/>
      <c r="G21" s="195"/>
      <c r="H21" s="168" t="s">
        <v>97</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87"/>
    </row>
    <row r="22" spans="1:43" ht="40.5" customHeight="1">
      <c r="A22" s="180" t="s">
        <v>71</v>
      </c>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0"/>
      <c r="AN22" s="180"/>
      <c r="AO22" s="180"/>
      <c r="AP22" s="180"/>
      <c r="AQ22" s="87"/>
    </row>
    <row r="23" spans="1:43" ht="27.75" customHeight="1" thickBot="1">
      <c r="A23" s="180" t="s">
        <v>2</v>
      </c>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87"/>
    </row>
    <row r="24" spans="1:49" ht="44.25" customHeight="1">
      <c r="A24" s="178" t="s">
        <v>42</v>
      </c>
      <c r="B24" s="183" t="s">
        <v>73</v>
      </c>
      <c r="C24" s="192" t="s">
        <v>61</v>
      </c>
      <c r="D24" s="192" t="s">
        <v>50</v>
      </c>
      <c r="E24" s="184" t="s">
        <v>7</v>
      </c>
      <c r="F24" s="196" t="s">
        <v>12</v>
      </c>
      <c r="G24" s="197"/>
      <c r="H24" s="198"/>
      <c r="I24" s="135" t="s">
        <v>13</v>
      </c>
      <c r="J24" s="196" t="s">
        <v>14</v>
      </c>
      <c r="K24" s="197"/>
      <c r="L24" s="198"/>
      <c r="M24" s="206" t="s">
        <v>25</v>
      </c>
      <c r="N24" s="197"/>
      <c r="O24" s="207"/>
      <c r="P24" s="196" t="s">
        <v>27</v>
      </c>
      <c r="Q24" s="197"/>
      <c r="R24" s="198"/>
      <c r="S24" s="196" t="s">
        <v>29</v>
      </c>
      <c r="T24" s="197"/>
      <c r="U24" s="198"/>
      <c r="V24" s="208" t="s">
        <v>19</v>
      </c>
      <c r="W24" s="208"/>
      <c r="X24" s="208"/>
      <c r="Y24" s="196" t="s">
        <v>15</v>
      </c>
      <c r="Z24" s="197"/>
      <c r="AA24" s="198"/>
      <c r="AB24" s="206" t="s">
        <v>26</v>
      </c>
      <c r="AC24" s="197"/>
      <c r="AD24" s="207"/>
      <c r="AE24" s="196" t="s">
        <v>28</v>
      </c>
      <c r="AF24" s="197"/>
      <c r="AG24" s="198"/>
      <c r="AH24" s="196" t="s">
        <v>30</v>
      </c>
      <c r="AI24" s="197"/>
      <c r="AJ24" s="198"/>
      <c r="AK24" s="231" t="s">
        <v>53</v>
      </c>
      <c r="AL24" s="192" t="s">
        <v>54</v>
      </c>
      <c r="AM24" s="210" t="s">
        <v>55</v>
      </c>
      <c r="AN24" s="204" t="s">
        <v>57</v>
      </c>
      <c r="AO24" s="229" t="s">
        <v>31</v>
      </c>
      <c r="AP24" s="189" t="s">
        <v>56</v>
      </c>
      <c r="AQ24" s="86"/>
      <c r="AR24" s="240" t="s">
        <v>83</v>
      </c>
      <c r="AS24" s="240" t="s">
        <v>84</v>
      </c>
      <c r="AT24" s="240" t="s">
        <v>85</v>
      </c>
      <c r="AU24" s="227" t="s">
        <v>94</v>
      </c>
      <c r="AV24" s="227" t="s">
        <v>95</v>
      </c>
      <c r="AW24" s="227" t="s">
        <v>96</v>
      </c>
    </row>
    <row r="25" spans="1:49" ht="54" customHeight="1">
      <c r="A25" s="179"/>
      <c r="B25" s="185"/>
      <c r="C25" s="185"/>
      <c r="D25" s="185"/>
      <c r="E25" s="191"/>
      <c r="F25" s="136" t="s">
        <v>52</v>
      </c>
      <c r="G25" s="137" t="s">
        <v>51</v>
      </c>
      <c r="H25" s="138" t="s">
        <v>21</v>
      </c>
      <c r="I25" s="139" t="s">
        <v>22</v>
      </c>
      <c r="J25" s="136" t="s">
        <v>52</v>
      </c>
      <c r="K25" s="137" t="s">
        <v>51</v>
      </c>
      <c r="L25" s="138" t="s">
        <v>21</v>
      </c>
      <c r="M25" s="136" t="s">
        <v>52</v>
      </c>
      <c r="N25" s="137" t="s">
        <v>51</v>
      </c>
      <c r="O25" s="138" t="s">
        <v>21</v>
      </c>
      <c r="P25" s="136" t="s">
        <v>52</v>
      </c>
      <c r="Q25" s="137" t="s">
        <v>51</v>
      </c>
      <c r="R25" s="138" t="s">
        <v>21</v>
      </c>
      <c r="S25" s="136" t="s">
        <v>52</v>
      </c>
      <c r="T25" s="137" t="s">
        <v>51</v>
      </c>
      <c r="U25" s="138" t="s">
        <v>21</v>
      </c>
      <c r="V25" s="136" t="s">
        <v>52</v>
      </c>
      <c r="W25" s="137" t="s">
        <v>51</v>
      </c>
      <c r="X25" s="138" t="s">
        <v>21</v>
      </c>
      <c r="Y25" s="136" t="s">
        <v>52</v>
      </c>
      <c r="Z25" s="137" t="s">
        <v>51</v>
      </c>
      <c r="AA25" s="138" t="s">
        <v>21</v>
      </c>
      <c r="AB25" s="136" t="s">
        <v>52</v>
      </c>
      <c r="AC25" s="137" t="s">
        <v>51</v>
      </c>
      <c r="AD25" s="138" t="s">
        <v>21</v>
      </c>
      <c r="AE25" s="136" t="s">
        <v>52</v>
      </c>
      <c r="AF25" s="137" t="s">
        <v>51</v>
      </c>
      <c r="AG25" s="138" t="s">
        <v>21</v>
      </c>
      <c r="AH25" s="136" t="s">
        <v>52</v>
      </c>
      <c r="AI25" s="137" t="s">
        <v>51</v>
      </c>
      <c r="AJ25" s="138" t="s">
        <v>21</v>
      </c>
      <c r="AK25" s="179"/>
      <c r="AL25" s="185"/>
      <c r="AM25" s="211"/>
      <c r="AN25" s="205"/>
      <c r="AO25" s="230"/>
      <c r="AP25" s="202"/>
      <c r="AQ25" s="86"/>
      <c r="AR25" s="240"/>
      <c r="AS25" s="240"/>
      <c r="AT25" s="240"/>
      <c r="AU25" s="227"/>
      <c r="AV25" s="227"/>
      <c r="AW25" s="227"/>
    </row>
    <row r="26" spans="1:49" s="12" customFormat="1" ht="16.5" customHeight="1">
      <c r="A26" s="156"/>
      <c r="B26" s="157"/>
      <c r="C26" s="157"/>
      <c r="D26" s="157"/>
      <c r="E26" s="158"/>
      <c r="F26" s="153"/>
      <c r="G26" s="160"/>
      <c r="H26" s="140">
        <f aca="true" t="shared" si="17" ref="H26:H40">IF(F26="","",IF(F26="ND",G26*$H$21,F26))</f>
      </c>
      <c r="I26" s="141">
        <f>IF(H26="","",IF(VLOOKUP(E26,E$5:Q$19,13,FALSE)="",H26,IF(H26-(VLOOKUP(E26,E$5:Q$19,13,FALSE)+VLOOKUP(E26,E$5:Q$19,10,FALSE))&lt;0,0,(H26-(VLOOKUP(E26,E$5:Q$19,13,FALSE)+VLOOKUP(E26,E$5:Q$19,10,FALSE))))))</f>
      </c>
      <c r="J26" s="153" t="s">
        <v>97</v>
      </c>
      <c r="K26" s="160" t="s">
        <v>97</v>
      </c>
      <c r="L26" s="140" t="str">
        <f aca="true" t="shared" si="18" ref="L26:L40">IF(J26="","",IF(J26="ND",K26*$H$21,J26))</f>
        <v> </v>
      </c>
      <c r="M26" s="155" t="s">
        <v>97</v>
      </c>
      <c r="N26" s="160" t="s">
        <v>97</v>
      </c>
      <c r="O26" s="140" t="str">
        <f aca="true" t="shared" si="19" ref="O26:O40">IF(M26="","",IF(M26="ND",N26*$H$21,M26))</f>
        <v> </v>
      </c>
      <c r="P26" s="153" t="s">
        <v>97</v>
      </c>
      <c r="Q26" s="160" t="s">
        <v>97</v>
      </c>
      <c r="R26" s="140" t="str">
        <f aca="true" t="shared" si="20" ref="R26:R40">IF(P26="","",IF(P26="ND",Q26*$H$21,P26))</f>
        <v> </v>
      </c>
      <c r="S26" s="153" t="s">
        <v>97</v>
      </c>
      <c r="T26" s="160" t="s">
        <v>97</v>
      </c>
      <c r="U26" s="140" t="str">
        <f aca="true" t="shared" si="21" ref="U26:U40">IF(S26="","",IF(S26="ND",T26*$H$21,S26))</f>
        <v> </v>
      </c>
      <c r="V26" s="155"/>
      <c r="W26" s="119"/>
      <c r="X26" s="140">
        <f aca="true" t="shared" si="22" ref="X26:X40">IF(V26="","",IF(V26="ND",W26*$H$21,V26))</f>
      </c>
      <c r="Y26" s="109"/>
      <c r="Z26" s="119"/>
      <c r="AA26" s="140">
        <f aca="true" t="shared" si="23" ref="AA26:AA40">IF(Y26="","",IF(Y26="ND",Z26*$H$21,Y26))</f>
      </c>
      <c r="AB26" s="111"/>
      <c r="AC26" s="119"/>
      <c r="AD26" s="140">
        <f aca="true" t="shared" si="24" ref="AD26:AD40">IF(AB26="","",IF(AB26="ND",AC26*$H$21,AB26))</f>
      </c>
      <c r="AE26" s="109"/>
      <c r="AF26" s="119"/>
      <c r="AG26" s="140">
        <f aca="true" t="shared" si="25" ref="AG26:AG40">IF(AE26="","",IF(AE26="ND",AF26*$H$21,AE26))</f>
      </c>
      <c r="AH26" s="109"/>
      <c r="AI26" s="119"/>
      <c r="AJ26" s="140">
        <f aca="true" t="shared" si="26" ref="AJ26:AJ40">IF(AH26="","",IF(AH26="ND",AI26*$H$21,AH26))</f>
      </c>
      <c r="AK26" s="5">
        <f>IF(SUM(L26,O26,R26)=0,"",SUM(L26,O26,R26))</f>
      </c>
      <c r="AL26" s="20">
        <f>IF(SUM(AG26,AD26,AA26)=0,"",SUM(AG26,AD26,AA26))</f>
      </c>
      <c r="AM26" s="20">
        <f>IF(SUM(AK26:AL26)=0,"",SUM(AK26:AL26))</f>
      </c>
      <c r="AN26" s="24">
        <f>IF(SUM(AJ26,U26)=0,"",AJ26+U26)</f>
      </c>
      <c r="AO26" s="30">
        <f>IF(SUM(AJ26,U26,AG26,R26,AD26,O26,AA26,L26,X26,H26)=0,"",SUM(AJ26,U26,AG26,R26,AD26,O26,AA26,L26,X26,H26))</f>
      </c>
      <c r="AP26" s="120"/>
      <c r="AQ26" s="151">
        <v>1</v>
      </c>
      <c r="AR26" s="150"/>
      <c r="AS26" s="150"/>
      <c r="AT26" s="150"/>
      <c r="AU26" s="113">
        <f>IF($AS26="","",AR26/(SUM($AR26:$AT26)))</f>
      </c>
      <c r="AV26" s="113">
        <f>IF($AS26="","",AS26/(SUM($AR26:$AT26)))</f>
      </c>
      <c r="AW26" s="113">
        <f aca="true" t="shared" si="27" ref="AW26:AW40">IF($AS26="","",AT26/(SUM($AR26:$AT26)))</f>
      </c>
    </row>
    <row r="27" spans="1:49" s="12" customFormat="1" ht="16.5" customHeight="1">
      <c r="A27" s="156"/>
      <c r="B27" s="157"/>
      <c r="C27" s="157"/>
      <c r="D27" s="157"/>
      <c r="E27" s="158"/>
      <c r="F27" s="153"/>
      <c r="G27" s="160"/>
      <c r="H27" s="140">
        <f t="shared" si="17"/>
      </c>
      <c r="I27" s="141">
        <f aca="true" t="shared" si="28" ref="I27:I40">IF(H27="","",IF(VLOOKUP(E27,E$5:Q$19,13,FALSE)="",H27,IF(H27-(VLOOKUP(E27,E$5:Q$19,13,FALSE)+VLOOKUP(E27,E$5:Q$19,10,FALSE))&lt;0,0,(H27-(VLOOKUP(E27,E$5:Q$19,13,FALSE)+VLOOKUP(E27,E$5:Q$19,10,FALSE))))))</f>
      </c>
      <c r="J27" s="153" t="s">
        <v>97</v>
      </c>
      <c r="K27" s="160" t="s">
        <v>97</v>
      </c>
      <c r="L27" s="140" t="str">
        <f t="shared" si="18"/>
        <v> </v>
      </c>
      <c r="M27" s="155" t="s">
        <v>97</v>
      </c>
      <c r="N27" s="160" t="s">
        <v>97</v>
      </c>
      <c r="O27" s="140" t="str">
        <f t="shared" si="19"/>
        <v> </v>
      </c>
      <c r="P27" s="153" t="s">
        <v>97</v>
      </c>
      <c r="Q27" s="160" t="s">
        <v>97</v>
      </c>
      <c r="R27" s="140" t="str">
        <f t="shared" si="20"/>
        <v> </v>
      </c>
      <c r="S27" s="153" t="s">
        <v>97</v>
      </c>
      <c r="T27" s="160" t="s">
        <v>97</v>
      </c>
      <c r="U27" s="140" t="str">
        <f t="shared" si="21"/>
        <v> </v>
      </c>
      <c r="V27" s="155"/>
      <c r="W27" s="119"/>
      <c r="X27" s="140">
        <f t="shared" si="22"/>
      </c>
      <c r="Y27" s="109"/>
      <c r="Z27" s="119"/>
      <c r="AA27" s="140">
        <f t="shared" si="23"/>
      </c>
      <c r="AB27" s="111"/>
      <c r="AC27" s="119"/>
      <c r="AD27" s="140">
        <f t="shared" si="24"/>
      </c>
      <c r="AE27" s="109"/>
      <c r="AF27" s="119"/>
      <c r="AG27" s="140">
        <f t="shared" si="25"/>
      </c>
      <c r="AH27" s="109"/>
      <c r="AI27" s="119"/>
      <c r="AJ27" s="140">
        <f t="shared" si="26"/>
      </c>
      <c r="AK27" s="5">
        <f>IF(SUM(L27,O27,R27)=0,"",SUM(L27,O27,R27))</f>
      </c>
      <c r="AL27" s="20">
        <f>IF(SUM(AG27,AD27,AA27)=0,"",SUM(AG27,AD27,AA27))</f>
      </c>
      <c r="AM27" s="20">
        <f>IF(SUM(AK27:AL27)=0,"",SUM(AK27:AL27))</f>
      </c>
      <c r="AN27" s="24">
        <f>IF(SUM(AJ27,U27)=0,"",AJ27+U27)</f>
      </c>
      <c r="AO27" s="30">
        <f>IF(SUM(AJ27,U27,AG27,R27,AD27,O27,AA27,L27,X27,H27)=0,"",SUM(AJ27,U27,AG27,R27,AD27,O27,AA27,L27,X27,H27))</f>
      </c>
      <c r="AP27" s="120"/>
      <c r="AQ27" s="151">
        <v>2</v>
      </c>
      <c r="AR27" s="150"/>
      <c r="AS27" s="150"/>
      <c r="AT27" s="150"/>
      <c r="AU27" s="113">
        <f aca="true" t="shared" si="29" ref="AU27:AU40">IF($AS27="","",AR27/(SUM($AR27:$AT27)))</f>
      </c>
      <c r="AV27" s="113">
        <f aca="true" t="shared" si="30" ref="AV27:AV40">IF($AS27="","",AS27/(SUM($AR27:$AT27)))</f>
      </c>
      <c r="AW27" s="113">
        <f t="shared" si="27"/>
      </c>
    </row>
    <row r="28" spans="1:49" s="12" customFormat="1" ht="16.5" customHeight="1">
      <c r="A28" s="89"/>
      <c r="B28" s="90"/>
      <c r="C28" s="90"/>
      <c r="D28" s="90"/>
      <c r="E28" s="108"/>
      <c r="F28" s="109"/>
      <c r="G28" s="119"/>
      <c r="H28" s="140">
        <f t="shared" si="17"/>
      </c>
      <c r="I28" s="141">
        <f t="shared" si="28"/>
      </c>
      <c r="J28" s="109"/>
      <c r="K28" s="119"/>
      <c r="L28" s="140">
        <f t="shared" si="18"/>
      </c>
      <c r="M28" s="111"/>
      <c r="N28" s="119"/>
      <c r="O28" s="140">
        <f t="shared" si="19"/>
      </c>
      <c r="P28" s="109"/>
      <c r="Q28" s="119"/>
      <c r="R28" s="140">
        <f t="shared" si="20"/>
      </c>
      <c r="S28" s="109"/>
      <c r="T28" s="119"/>
      <c r="U28" s="140">
        <f t="shared" si="21"/>
      </c>
      <c r="V28" s="111"/>
      <c r="W28" s="119"/>
      <c r="X28" s="140">
        <f t="shared" si="22"/>
      </c>
      <c r="Y28" s="109"/>
      <c r="Z28" s="119"/>
      <c r="AA28" s="140">
        <f t="shared" si="23"/>
      </c>
      <c r="AB28" s="111"/>
      <c r="AC28" s="119"/>
      <c r="AD28" s="140">
        <f t="shared" si="24"/>
      </c>
      <c r="AE28" s="109"/>
      <c r="AF28" s="119"/>
      <c r="AG28" s="140">
        <f t="shared" si="25"/>
      </c>
      <c r="AH28" s="109"/>
      <c r="AI28" s="119"/>
      <c r="AJ28" s="140">
        <f t="shared" si="26"/>
      </c>
      <c r="AK28" s="5">
        <f aca="true" t="shared" si="31" ref="AK28:AK35">IF(SUM(L28,O28,R28)=0,"",SUM(L28,O28,R28))</f>
      </c>
      <c r="AL28" s="20">
        <f aca="true" t="shared" si="32" ref="AL28:AL35">IF(SUM(AG28,AD28,AA28)=0,"",SUM(AG28,AD28,AA28))</f>
      </c>
      <c r="AM28" s="20">
        <f aca="true" t="shared" si="33" ref="AM28:AM35">IF(SUM(AK28:AL28)=0,"",SUM(AK28:AL28))</f>
      </c>
      <c r="AN28" s="24">
        <f aca="true" t="shared" si="34" ref="AN28:AN35">IF(SUM(AJ28,U28)=0,"",AJ28+U28)</f>
      </c>
      <c r="AO28" s="30">
        <f aca="true" t="shared" si="35" ref="AO28:AO35">IF(SUM(AJ28,U28,AG28,R28,AD28,O28,AA28,L28,X28,H28)=0,"",SUM(AJ28,U28,AG28,R28,AD28,O28,AA28,L28,X28,H28))</f>
      </c>
      <c r="AP28" s="120"/>
      <c r="AQ28" s="151">
        <v>3</v>
      </c>
      <c r="AR28" s="150"/>
      <c r="AS28" s="150"/>
      <c r="AT28" s="150"/>
      <c r="AU28" s="113">
        <f t="shared" si="29"/>
      </c>
      <c r="AV28" s="113">
        <f t="shared" si="30"/>
      </c>
      <c r="AW28" s="113">
        <f t="shared" si="27"/>
      </c>
    </row>
    <row r="29" spans="1:49" s="12" customFormat="1" ht="16.5" customHeight="1">
      <c r="A29" s="89"/>
      <c r="B29" s="90"/>
      <c r="C29" s="90"/>
      <c r="D29" s="90"/>
      <c r="E29" s="108"/>
      <c r="F29" s="109"/>
      <c r="G29" s="119"/>
      <c r="H29" s="140">
        <f t="shared" si="17"/>
      </c>
      <c r="I29" s="141">
        <f t="shared" si="28"/>
      </c>
      <c r="J29" s="109"/>
      <c r="K29" s="119"/>
      <c r="L29" s="140">
        <f t="shared" si="18"/>
      </c>
      <c r="M29" s="111"/>
      <c r="N29" s="119"/>
      <c r="O29" s="140">
        <f t="shared" si="19"/>
      </c>
      <c r="P29" s="109"/>
      <c r="Q29" s="119"/>
      <c r="R29" s="140">
        <f t="shared" si="20"/>
      </c>
      <c r="S29" s="109"/>
      <c r="T29" s="119"/>
      <c r="U29" s="140">
        <f t="shared" si="21"/>
      </c>
      <c r="V29" s="111"/>
      <c r="W29" s="119"/>
      <c r="X29" s="140">
        <f t="shared" si="22"/>
      </c>
      <c r="Y29" s="109"/>
      <c r="Z29" s="119"/>
      <c r="AA29" s="140">
        <f t="shared" si="23"/>
      </c>
      <c r="AB29" s="111"/>
      <c r="AC29" s="119"/>
      <c r="AD29" s="140">
        <f t="shared" si="24"/>
      </c>
      <c r="AE29" s="109"/>
      <c r="AF29" s="119"/>
      <c r="AG29" s="140">
        <f t="shared" si="25"/>
      </c>
      <c r="AH29" s="109"/>
      <c r="AI29" s="119"/>
      <c r="AJ29" s="140">
        <f t="shared" si="26"/>
      </c>
      <c r="AK29" s="5">
        <f t="shared" si="31"/>
      </c>
      <c r="AL29" s="20">
        <f t="shared" si="32"/>
      </c>
      <c r="AM29" s="20">
        <f t="shared" si="33"/>
      </c>
      <c r="AN29" s="24">
        <f t="shared" si="34"/>
      </c>
      <c r="AO29" s="30">
        <f t="shared" si="35"/>
      </c>
      <c r="AP29" s="120"/>
      <c r="AQ29" s="151">
        <v>4</v>
      </c>
      <c r="AR29" s="150"/>
      <c r="AS29" s="150"/>
      <c r="AT29" s="150"/>
      <c r="AU29" s="113">
        <f t="shared" si="29"/>
      </c>
      <c r="AV29" s="113">
        <f t="shared" si="30"/>
      </c>
      <c r="AW29" s="113">
        <f t="shared" si="27"/>
      </c>
    </row>
    <row r="30" spans="1:49" s="12" customFormat="1" ht="16.5" customHeight="1">
      <c r="A30" s="89"/>
      <c r="B30" s="90"/>
      <c r="C30" s="90"/>
      <c r="D30" s="90"/>
      <c r="E30" s="108"/>
      <c r="F30" s="109"/>
      <c r="G30" s="119"/>
      <c r="H30" s="140">
        <f t="shared" si="17"/>
      </c>
      <c r="I30" s="141">
        <f t="shared" si="28"/>
      </c>
      <c r="J30" s="109"/>
      <c r="K30" s="119"/>
      <c r="L30" s="140">
        <f t="shared" si="18"/>
      </c>
      <c r="M30" s="111"/>
      <c r="N30" s="119"/>
      <c r="O30" s="140">
        <f t="shared" si="19"/>
      </c>
      <c r="P30" s="109"/>
      <c r="Q30" s="119"/>
      <c r="R30" s="140">
        <f t="shared" si="20"/>
      </c>
      <c r="S30" s="109"/>
      <c r="T30" s="119"/>
      <c r="U30" s="140">
        <f t="shared" si="21"/>
      </c>
      <c r="V30" s="111"/>
      <c r="W30" s="119"/>
      <c r="X30" s="140">
        <f t="shared" si="22"/>
      </c>
      <c r="Y30" s="109"/>
      <c r="Z30" s="119"/>
      <c r="AA30" s="140">
        <f t="shared" si="23"/>
      </c>
      <c r="AB30" s="111"/>
      <c r="AC30" s="119"/>
      <c r="AD30" s="140">
        <f t="shared" si="24"/>
      </c>
      <c r="AE30" s="109"/>
      <c r="AF30" s="119"/>
      <c r="AG30" s="140">
        <f t="shared" si="25"/>
      </c>
      <c r="AH30" s="109"/>
      <c r="AI30" s="119"/>
      <c r="AJ30" s="140">
        <f t="shared" si="26"/>
      </c>
      <c r="AK30" s="5">
        <f t="shared" si="31"/>
      </c>
      <c r="AL30" s="20">
        <f t="shared" si="32"/>
      </c>
      <c r="AM30" s="20">
        <f t="shared" si="33"/>
      </c>
      <c r="AN30" s="24">
        <f t="shared" si="34"/>
      </c>
      <c r="AO30" s="30">
        <f t="shared" si="35"/>
      </c>
      <c r="AP30" s="120"/>
      <c r="AQ30" s="151">
        <v>5</v>
      </c>
      <c r="AR30" s="150"/>
      <c r="AS30" s="150"/>
      <c r="AT30" s="150"/>
      <c r="AU30" s="113">
        <f t="shared" si="29"/>
      </c>
      <c r="AV30" s="113">
        <f t="shared" si="30"/>
      </c>
      <c r="AW30" s="113">
        <f t="shared" si="27"/>
      </c>
    </row>
    <row r="31" spans="1:49" s="12" customFormat="1" ht="16.5" customHeight="1">
      <c r="A31" s="89"/>
      <c r="B31" s="90"/>
      <c r="C31" s="90"/>
      <c r="D31" s="90"/>
      <c r="E31" s="108"/>
      <c r="F31" s="109"/>
      <c r="G31" s="119"/>
      <c r="H31" s="140">
        <f t="shared" si="17"/>
      </c>
      <c r="I31" s="141">
        <f t="shared" si="28"/>
      </c>
      <c r="J31" s="109"/>
      <c r="K31" s="119"/>
      <c r="L31" s="140">
        <f t="shared" si="18"/>
      </c>
      <c r="M31" s="111"/>
      <c r="N31" s="119"/>
      <c r="O31" s="140">
        <f t="shared" si="19"/>
      </c>
      <c r="P31" s="109"/>
      <c r="Q31" s="119"/>
      <c r="R31" s="140">
        <f t="shared" si="20"/>
      </c>
      <c r="S31" s="109"/>
      <c r="T31" s="119"/>
      <c r="U31" s="140">
        <f t="shared" si="21"/>
      </c>
      <c r="V31" s="111"/>
      <c r="W31" s="119"/>
      <c r="X31" s="140">
        <f t="shared" si="22"/>
      </c>
      <c r="Y31" s="109"/>
      <c r="Z31" s="119"/>
      <c r="AA31" s="140">
        <f t="shared" si="23"/>
      </c>
      <c r="AB31" s="111"/>
      <c r="AC31" s="119"/>
      <c r="AD31" s="140">
        <f t="shared" si="24"/>
      </c>
      <c r="AE31" s="109"/>
      <c r="AF31" s="119"/>
      <c r="AG31" s="140">
        <f t="shared" si="25"/>
      </c>
      <c r="AH31" s="109"/>
      <c r="AI31" s="119"/>
      <c r="AJ31" s="140">
        <f t="shared" si="26"/>
      </c>
      <c r="AK31" s="5">
        <f t="shared" si="31"/>
      </c>
      <c r="AL31" s="20">
        <f t="shared" si="32"/>
      </c>
      <c r="AM31" s="20">
        <f t="shared" si="33"/>
      </c>
      <c r="AN31" s="24">
        <f t="shared" si="34"/>
      </c>
      <c r="AO31" s="30">
        <f t="shared" si="35"/>
      </c>
      <c r="AP31" s="120"/>
      <c r="AQ31" s="151">
        <v>6</v>
      </c>
      <c r="AR31" s="150"/>
      <c r="AS31" s="150"/>
      <c r="AT31" s="150"/>
      <c r="AU31" s="113">
        <f t="shared" si="29"/>
      </c>
      <c r="AV31" s="113">
        <f t="shared" si="30"/>
      </c>
      <c r="AW31" s="113">
        <f t="shared" si="27"/>
      </c>
    </row>
    <row r="32" spans="1:49" s="12" customFormat="1" ht="16.5" customHeight="1">
      <c r="A32" s="89"/>
      <c r="B32" s="90"/>
      <c r="C32" s="90"/>
      <c r="D32" s="90"/>
      <c r="E32" s="108"/>
      <c r="F32" s="109"/>
      <c r="G32" s="119"/>
      <c r="H32" s="140">
        <f t="shared" si="17"/>
      </c>
      <c r="I32" s="141">
        <f t="shared" si="28"/>
      </c>
      <c r="J32" s="109"/>
      <c r="K32" s="119"/>
      <c r="L32" s="140">
        <f t="shared" si="18"/>
      </c>
      <c r="M32" s="111"/>
      <c r="N32" s="119"/>
      <c r="O32" s="140">
        <f t="shared" si="19"/>
      </c>
      <c r="P32" s="109"/>
      <c r="Q32" s="119"/>
      <c r="R32" s="140">
        <f t="shared" si="20"/>
      </c>
      <c r="S32" s="109"/>
      <c r="T32" s="119"/>
      <c r="U32" s="140">
        <f t="shared" si="21"/>
      </c>
      <c r="V32" s="111"/>
      <c r="W32" s="119"/>
      <c r="X32" s="140">
        <f t="shared" si="22"/>
      </c>
      <c r="Y32" s="109"/>
      <c r="Z32" s="119"/>
      <c r="AA32" s="140">
        <f t="shared" si="23"/>
      </c>
      <c r="AB32" s="111"/>
      <c r="AC32" s="119"/>
      <c r="AD32" s="140">
        <f t="shared" si="24"/>
      </c>
      <c r="AE32" s="109"/>
      <c r="AF32" s="119"/>
      <c r="AG32" s="140">
        <f t="shared" si="25"/>
      </c>
      <c r="AH32" s="109"/>
      <c r="AI32" s="119"/>
      <c r="AJ32" s="140">
        <f t="shared" si="26"/>
      </c>
      <c r="AK32" s="5">
        <f t="shared" si="31"/>
      </c>
      <c r="AL32" s="20">
        <f t="shared" si="32"/>
      </c>
      <c r="AM32" s="20">
        <f t="shared" si="33"/>
      </c>
      <c r="AN32" s="24">
        <f t="shared" si="34"/>
      </c>
      <c r="AO32" s="30">
        <f t="shared" si="35"/>
      </c>
      <c r="AP32" s="120"/>
      <c r="AQ32" s="151">
        <v>7</v>
      </c>
      <c r="AR32" s="150"/>
      <c r="AS32" s="150"/>
      <c r="AT32" s="150"/>
      <c r="AU32" s="113">
        <f t="shared" si="29"/>
      </c>
      <c r="AV32" s="113">
        <f t="shared" si="30"/>
      </c>
      <c r="AW32" s="113">
        <f t="shared" si="27"/>
      </c>
    </row>
    <row r="33" spans="1:49" s="12" customFormat="1" ht="16.5" customHeight="1">
      <c r="A33" s="89"/>
      <c r="B33" s="90"/>
      <c r="C33" s="90"/>
      <c r="D33" s="90"/>
      <c r="E33" s="108"/>
      <c r="F33" s="109"/>
      <c r="G33" s="119"/>
      <c r="H33" s="140">
        <f t="shared" si="17"/>
      </c>
      <c r="I33" s="141">
        <f t="shared" si="28"/>
      </c>
      <c r="J33" s="109"/>
      <c r="K33" s="119"/>
      <c r="L33" s="140">
        <f t="shared" si="18"/>
      </c>
      <c r="M33" s="111"/>
      <c r="N33" s="119"/>
      <c r="O33" s="140">
        <f t="shared" si="19"/>
      </c>
      <c r="P33" s="109"/>
      <c r="Q33" s="119"/>
      <c r="R33" s="140">
        <f t="shared" si="20"/>
      </c>
      <c r="S33" s="109"/>
      <c r="T33" s="119"/>
      <c r="U33" s="140">
        <f t="shared" si="21"/>
      </c>
      <c r="V33" s="111"/>
      <c r="W33" s="119"/>
      <c r="X33" s="140">
        <f t="shared" si="22"/>
      </c>
      <c r="Y33" s="109"/>
      <c r="Z33" s="119"/>
      <c r="AA33" s="140">
        <f t="shared" si="23"/>
      </c>
      <c r="AB33" s="111"/>
      <c r="AC33" s="119"/>
      <c r="AD33" s="140">
        <f t="shared" si="24"/>
      </c>
      <c r="AE33" s="109"/>
      <c r="AF33" s="119"/>
      <c r="AG33" s="140">
        <f t="shared" si="25"/>
      </c>
      <c r="AH33" s="109"/>
      <c r="AI33" s="119"/>
      <c r="AJ33" s="140">
        <f t="shared" si="26"/>
      </c>
      <c r="AK33" s="5">
        <f t="shared" si="31"/>
      </c>
      <c r="AL33" s="20">
        <f t="shared" si="32"/>
      </c>
      <c r="AM33" s="20">
        <f t="shared" si="33"/>
      </c>
      <c r="AN33" s="24">
        <f t="shared" si="34"/>
      </c>
      <c r="AO33" s="30">
        <f t="shared" si="35"/>
      </c>
      <c r="AP33" s="120"/>
      <c r="AQ33" s="151">
        <v>8</v>
      </c>
      <c r="AR33" s="150"/>
      <c r="AS33" s="150"/>
      <c r="AT33" s="150"/>
      <c r="AU33" s="113">
        <f t="shared" si="29"/>
      </c>
      <c r="AV33" s="113">
        <f t="shared" si="30"/>
      </c>
      <c r="AW33" s="113">
        <f t="shared" si="27"/>
      </c>
    </row>
    <row r="34" spans="1:49" s="12" customFormat="1" ht="16.5" customHeight="1">
      <c r="A34" s="89"/>
      <c r="B34" s="90"/>
      <c r="C34" s="90"/>
      <c r="D34" s="90"/>
      <c r="E34" s="108"/>
      <c r="F34" s="109"/>
      <c r="G34" s="119"/>
      <c r="H34" s="140">
        <f t="shared" si="17"/>
      </c>
      <c r="I34" s="141">
        <f t="shared" si="28"/>
      </c>
      <c r="J34" s="109"/>
      <c r="K34" s="119"/>
      <c r="L34" s="140">
        <f t="shared" si="18"/>
      </c>
      <c r="M34" s="111"/>
      <c r="N34" s="119"/>
      <c r="O34" s="140">
        <f t="shared" si="19"/>
      </c>
      <c r="P34" s="109"/>
      <c r="Q34" s="119"/>
      <c r="R34" s="140">
        <f t="shared" si="20"/>
      </c>
      <c r="S34" s="109"/>
      <c r="T34" s="119"/>
      <c r="U34" s="140">
        <f t="shared" si="21"/>
      </c>
      <c r="V34" s="111"/>
      <c r="W34" s="119"/>
      <c r="X34" s="140">
        <f t="shared" si="22"/>
      </c>
      <c r="Y34" s="109"/>
      <c r="Z34" s="119"/>
      <c r="AA34" s="140">
        <f t="shared" si="23"/>
      </c>
      <c r="AB34" s="111"/>
      <c r="AC34" s="119"/>
      <c r="AD34" s="140">
        <f t="shared" si="24"/>
      </c>
      <c r="AE34" s="109"/>
      <c r="AF34" s="119"/>
      <c r="AG34" s="140">
        <f t="shared" si="25"/>
      </c>
      <c r="AH34" s="109"/>
      <c r="AI34" s="119"/>
      <c r="AJ34" s="140">
        <f t="shared" si="26"/>
      </c>
      <c r="AK34" s="5">
        <f t="shared" si="31"/>
      </c>
      <c r="AL34" s="20">
        <f t="shared" si="32"/>
      </c>
      <c r="AM34" s="20">
        <f t="shared" si="33"/>
      </c>
      <c r="AN34" s="24">
        <f t="shared" si="34"/>
      </c>
      <c r="AO34" s="30">
        <f t="shared" si="35"/>
      </c>
      <c r="AP34" s="120"/>
      <c r="AQ34" s="151">
        <v>9</v>
      </c>
      <c r="AR34" s="150"/>
      <c r="AS34" s="150"/>
      <c r="AT34" s="150"/>
      <c r="AU34" s="113">
        <f t="shared" si="29"/>
      </c>
      <c r="AV34" s="113">
        <f t="shared" si="30"/>
      </c>
      <c r="AW34" s="113">
        <f t="shared" si="27"/>
      </c>
    </row>
    <row r="35" spans="1:49" s="12" customFormat="1" ht="16.5" customHeight="1">
      <c r="A35" s="89"/>
      <c r="B35" s="90"/>
      <c r="C35" s="90"/>
      <c r="D35" s="90"/>
      <c r="E35" s="108"/>
      <c r="F35" s="109"/>
      <c r="G35" s="119"/>
      <c r="H35" s="140">
        <f t="shared" si="17"/>
      </c>
      <c r="I35" s="141">
        <f t="shared" si="28"/>
      </c>
      <c r="J35" s="109"/>
      <c r="K35" s="119"/>
      <c r="L35" s="140">
        <f t="shared" si="18"/>
      </c>
      <c r="M35" s="111"/>
      <c r="N35" s="119"/>
      <c r="O35" s="140">
        <f t="shared" si="19"/>
      </c>
      <c r="P35" s="109"/>
      <c r="Q35" s="119"/>
      <c r="R35" s="140">
        <f t="shared" si="20"/>
      </c>
      <c r="S35" s="109"/>
      <c r="T35" s="119"/>
      <c r="U35" s="140">
        <f t="shared" si="21"/>
      </c>
      <c r="V35" s="111"/>
      <c r="W35" s="119"/>
      <c r="X35" s="140">
        <f t="shared" si="22"/>
      </c>
      <c r="Y35" s="109"/>
      <c r="Z35" s="119"/>
      <c r="AA35" s="140">
        <f t="shared" si="23"/>
      </c>
      <c r="AB35" s="111"/>
      <c r="AC35" s="119"/>
      <c r="AD35" s="140">
        <f t="shared" si="24"/>
      </c>
      <c r="AE35" s="109"/>
      <c r="AF35" s="119"/>
      <c r="AG35" s="140">
        <f t="shared" si="25"/>
      </c>
      <c r="AH35" s="109"/>
      <c r="AI35" s="119"/>
      <c r="AJ35" s="140">
        <f t="shared" si="26"/>
      </c>
      <c r="AK35" s="5">
        <f t="shared" si="31"/>
      </c>
      <c r="AL35" s="20">
        <f t="shared" si="32"/>
      </c>
      <c r="AM35" s="20">
        <f t="shared" si="33"/>
      </c>
      <c r="AN35" s="24">
        <f t="shared" si="34"/>
      </c>
      <c r="AO35" s="30">
        <f t="shared" si="35"/>
      </c>
      <c r="AP35" s="120"/>
      <c r="AQ35" s="151">
        <v>10</v>
      </c>
      <c r="AR35" s="150"/>
      <c r="AS35" s="150"/>
      <c r="AT35" s="150"/>
      <c r="AU35" s="113">
        <f t="shared" si="29"/>
      </c>
      <c r="AV35" s="113">
        <f t="shared" si="30"/>
      </c>
      <c r="AW35" s="113">
        <f t="shared" si="27"/>
      </c>
    </row>
    <row r="36" spans="1:49" s="12" customFormat="1" ht="16.5" customHeight="1">
      <c r="A36" s="89"/>
      <c r="B36" s="90"/>
      <c r="C36" s="90"/>
      <c r="D36" s="90"/>
      <c r="E36" s="108"/>
      <c r="F36" s="109"/>
      <c r="G36" s="119"/>
      <c r="H36" s="140">
        <f t="shared" si="17"/>
      </c>
      <c r="I36" s="141">
        <f t="shared" si="28"/>
      </c>
      <c r="J36" s="109"/>
      <c r="K36" s="119"/>
      <c r="L36" s="140">
        <f t="shared" si="18"/>
      </c>
      <c r="M36" s="111"/>
      <c r="N36" s="119"/>
      <c r="O36" s="140">
        <f t="shared" si="19"/>
      </c>
      <c r="P36" s="109"/>
      <c r="Q36" s="119"/>
      <c r="R36" s="140">
        <f t="shared" si="20"/>
      </c>
      <c r="S36" s="109"/>
      <c r="T36" s="119"/>
      <c r="U36" s="140">
        <f t="shared" si="21"/>
      </c>
      <c r="V36" s="111"/>
      <c r="W36" s="119"/>
      <c r="X36" s="140">
        <f t="shared" si="22"/>
      </c>
      <c r="Y36" s="109"/>
      <c r="Z36" s="119"/>
      <c r="AA36" s="140">
        <f t="shared" si="23"/>
      </c>
      <c r="AB36" s="111"/>
      <c r="AC36" s="119"/>
      <c r="AD36" s="140">
        <f t="shared" si="24"/>
      </c>
      <c r="AE36" s="109"/>
      <c r="AF36" s="119"/>
      <c r="AG36" s="140">
        <f t="shared" si="25"/>
      </c>
      <c r="AH36" s="109"/>
      <c r="AI36" s="119"/>
      <c r="AJ36" s="140">
        <f t="shared" si="26"/>
      </c>
      <c r="AK36" s="5">
        <f>IF(SUM(L36,O36,R36)=0,"",SUM(L36,O36,R36))</f>
      </c>
      <c r="AL36" s="20">
        <f>IF(SUM(AG36,AD36,AA36)=0,"",SUM(AG36,AD36,AA36))</f>
      </c>
      <c r="AM36" s="20">
        <f>IF(SUM(AK36:AL36)=0,"",SUM(AK36:AL36))</f>
      </c>
      <c r="AN36" s="24">
        <f>IF(SUM(AJ36,U36)=0,"",AJ36+U36)</f>
      </c>
      <c r="AO36" s="30">
        <f>IF(SUM(AJ36,U36,AG36,R36,AD36,O36,AA36,L36,X36,H36)=0,"",SUM(AJ36,U36,AG36,R36,AD36,O36,AA36,L36,X36,H36))</f>
      </c>
      <c r="AP36" s="120"/>
      <c r="AQ36" s="151">
        <v>11</v>
      </c>
      <c r="AR36" s="150"/>
      <c r="AS36" s="150"/>
      <c r="AT36" s="150"/>
      <c r="AU36" s="113">
        <f t="shared" si="29"/>
      </c>
      <c r="AV36" s="113">
        <f t="shared" si="30"/>
      </c>
      <c r="AW36" s="113">
        <f t="shared" si="27"/>
      </c>
    </row>
    <row r="37" spans="1:49" s="12" customFormat="1" ht="16.5" customHeight="1">
      <c r="A37" s="89"/>
      <c r="B37" s="90"/>
      <c r="C37" s="90"/>
      <c r="D37" s="90"/>
      <c r="E37" s="108"/>
      <c r="F37" s="109"/>
      <c r="G37" s="119"/>
      <c r="H37" s="140">
        <f t="shared" si="17"/>
      </c>
      <c r="I37" s="141">
        <f t="shared" si="28"/>
      </c>
      <c r="J37" s="109"/>
      <c r="K37" s="119"/>
      <c r="L37" s="140">
        <f t="shared" si="18"/>
      </c>
      <c r="M37" s="111"/>
      <c r="N37" s="119"/>
      <c r="O37" s="140">
        <f t="shared" si="19"/>
      </c>
      <c r="P37" s="109"/>
      <c r="Q37" s="119"/>
      <c r="R37" s="140">
        <f t="shared" si="20"/>
      </c>
      <c r="S37" s="109"/>
      <c r="T37" s="119"/>
      <c r="U37" s="140">
        <f t="shared" si="21"/>
      </c>
      <c r="V37" s="111"/>
      <c r="W37" s="119"/>
      <c r="X37" s="140">
        <f t="shared" si="22"/>
      </c>
      <c r="Y37" s="109"/>
      <c r="Z37" s="119"/>
      <c r="AA37" s="140">
        <f t="shared" si="23"/>
      </c>
      <c r="AB37" s="111"/>
      <c r="AC37" s="119"/>
      <c r="AD37" s="140">
        <f t="shared" si="24"/>
      </c>
      <c r="AE37" s="109"/>
      <c r="AF37" s="119"/>
      <c r="AG37" s="140">
        <f t="shared" si="25"/>
      </c>
      <c r="AH37" s="109"/>
      <c r="AI37" s="119"/>
      <c r="AJ37" s="140">
        <f t="shared" si="26"/>
      </c>
      <c r="AK37" s="5">
        <f>IF(SUM(L37,O37,R37)=0,"",SUM(L37,O37,R37))</f>
      </c>
      <c r="AL37" s="20">
        <f>IF(SUM(AG37,AD37,AA37)=0,"",SUM(AG37,AD37,AA37))</f>
      </c>
      <c r="AM37" s="20">
        <f>IF(SUM(AK37:AL37)=0,"",SUM(AK37:AL37))</f>
      </c>
      <c r="AN37" s="24">
        <f>IF(SUM(AJ37,U37)=0,"",AJ37+U37)</f>
      </c>
      <c r="AO37" s="30">
        <f>IF(SUM(AJ37,U37,AG37,R37,AD37,O37,AA37,L37,X37,H37)=0,"",SUM(AJ37,U37,AG37,R37,AD37,O37,AA37,L37,X37,H37))</f>
      </c>
      <c r="AP37" s="120"/>
      <c r="AQ37" s="151">
        <v>12</v>
      </c>
      <c r="AR37" s="150"/>
      <c r="AS37" s="150"/>
      <c r="AT37" s="150"/>
      <c r="AU37" s="113">
        <f t="shared" si="29"/>
      </c>
      <c r="AV37" s="113">
        <f t="shared" si="30"/>
      </c>
      <c r="AW37" s="113">
        <f t="shared" si="27"/>
      </c>
    </row>
    <row r="38" spans="1:49" s="12" customFormat="1" ht="16.5" customHeight="1">
      <c r="A38" s="89"/>
      <c r="B38" s="90"/>
      <c r="C38" s="90"/>
      <c r="D38" s="90"/>
      <c r="E38" s="108"/>
      <c r="F38" s="109"/>
      <c r="G38" s="119"/>
      <c r="H38" s="140">
        <f t="shared" si="17"/>
      </c>
      <c r="I38" s="141">
        <f t="shared" si="28"/>
      </c>
      <c r="J38" s="109"/>
      <c r="K38" s="119"/>
      <c r="L38" s="140">
        <f t="shared" si="18"/>
      </c>
      <c r="M38" s="111"/>
      <c r="N38" s="119"/>
      <c r="O38" s="140">
        <f t="shared" si="19"/>
      </c>
      <c r="P38" s="109"/>
      <c r="Q38" s="119"/>
      <c r="R38" s="140">
        <f t="shared" si="20"/>
      </c>
      <c r="S38" s="109"/>
      <c r="T38" s="119"/>
      <c r="U38" s="140">
        <f t="shared" si="21"/>
      </c>
      <c r="V38" s="111"/>
      <c r="W38" s="119"/>
      <c r="X38" s="140">
        <f t="shared" si="22"/>
      </c>
      <c r="Y38" s="109"/>
      <c r="Z38" s="119"/>
      <c r="AA38" s="140">
        <f t="shared" si="23"/>
      </c>
      <c r="AB38" s="111"/>
      <c r="AC38" s="119"/>
      <c r="AD38" s="140">
        <f t="shared" si="24"/>
      </c>
      <c r="AE38" s="109"/>
      <c r="AF38" s="119"/>
      <c r="AG38" s="140">
        <f t="shared" si="25"/>
      </c>
      <c r="AH38" s="109"/>
      <c r="AI38" s="119"/>
      <c r="AJ38" s="140">
        <f t="shared" si="26"/>
      </c>
      <c r="AK38" s="5">
        <f>IF(SUM(L38,O38,R38)=0,"",SUM(L38,O38,R38))</f>
      </c>
      <c r="AL38" s="20">
        <f>IF(SUM(AG38,AD38,AA38)=0,"",SUM(AG38,AD38,AA38))</f>
      </c>
      <c r="AM38" s="20">
        <f>IF(SUM(AK38:AL38)=0,"",SUM(AK38:AL38))</f>
      </c>
      <c r="AN38" s="24">
        <f>IF(SUM(AJ38,U38)=0,"",AJ38+U38)</f>
      </c>
      <c r="AO38" s="30">
        <f>IF(SUM(AJ38,U38,AG38,R38,AD38,O38,AA38,L38,X38,H38)=0,"",SUM(AJ38,U38,AG38,R38,AD38,O38,AA38,L38,X38,H38))</f>
      </c>
      <c r="AP38" s="120"/>
      <c r="AQ38" s="151">
        <v>13</v>
      </c>
      <c r="AR38" s="150"/>
      <c r="AS38" s="150"/>
      <c r="AT38" s="150"/>
      <c r="AU38" s="113">
        <f t="shared" si="29"/>
      </c>
      <c r="AV38" s="113">
        <f t="shared" si="30"/>
      </c>
      <c r="AW38" s="113">
        <f t="shared" si="27"/>
      </c>
    </row>
    <row r="39" spans="1:49" s="12" customFormat="1" ht="16.5" customHeight="1">
      <c r="A39" s="89"/>
      <c r="B39" s="90"/>
      <c r="C39" s="90"/>
      <c r="D39" s="90"/>
      <c r="E39" s="108"/>
      <c r="F39" s="109"/>
      <c r="G39" s="119"/>
      <c r="H39" s="140">
        <f t="shared" si="17"/>
      </c>
      <c r="I39" s="141">
        <f t="shared" si="28"/>
      </c>
      <c r="J39" s="109"/>
      <c r="K39" s="119"/>
      <c r="L39" s="140">
        <f t="shared" si="18"/>
      </c>
      <c r="M39" s="111"/>
      <c r="N39" s="119"/>
      <c r="O39" s="140">
        <f t="shared" si="19"/>
      </c>
      <c r="P39" s="109"/>
      <c r="Q39" s="119"/>
      <c r="R39" s="140">
        <f t="shared" si="20"/>
      </c>
      <c r="S39" s="109"/>
      <c r="T39" s="119"/>
      <c r="U39" s="140">
        <f t="shared" si="21"/>
      </c>
      <c r="V39" s="111"/>
      <c r="W39" s="119"/>
      <c r="X39" s="140">
        <f t="shared" si="22"/>
      </c>
      <c r="Y39" s="109"/>
      <c r="Z39" s="119"/>
      <c r="AA39" s="140">
        <f t="shared" si="23"/>
      </c>
      <c r="AB39" s="111"/>
      <c r="AC39" s="119"/>
      <c r="AD39" s="140">
        <f t="shared" si="24"/>
      </c>
      <c r="AE39" s="109"/>
      <c r="AF39" s="119"/>
      <c r="AG39" s="140">
        <f t="shared" si="25"/>
      </c>
      <c r="AH39" s="109"/>
      <c r="AI39" s="119"/>
      <c r="AJ39" s="140">
        <f t="shared" si="26"/>
      </c>
      <c r="AK39" s="5">
        <f>IF(SUM(L39,O39,R39)=0,"",SUM(L39,O39,R39))</f>
      </c>
      <c r="AL39" s="20">
        <f>IF(SUM(AG39,AD39,AA39)=0,"",SUM(AG39,AD39,AA39))</f>
      </c>
      <c r="AM39" s="20">
        <f>IF(SUM(AK39:AL39)=0,"",SUM(AK39:AL39))</f>
      </c>
      <c r="AN39" s="24">
        <f>IF(SUM(AJ39,U39)=0,"",AJ39+U39)</f>
      </c>
      <c r="AO39" s="30">
        <f>IF(SUM(AJ39,U39,AG39,R39,AD39,O39,AA39,L39,X39,H39)=0,"",SUM(AJ39,U39,AG39,R39,AD39,O39,AA39,L39,X39,H39))</f>
      </c>
      <c r="AP39" s="120"/>
      <c r="AQ39" s="151">
        <v>14</v>
      </c>
      <c r="AR39" s="150"/>
      <c r="AS39" s="150"/>
      <c r="AT39" s="150"/>
      <c r="AU39" s="113">
        <f t="shared" si="29"/>
      </c>
      <c r="AV39" s="113">
        <f t="shared" si="30"/>
      </c>
      <c r="AW39" s="113">
        <f t="shared" si="27"/>
      </c>
    </row>
    <row r="40" spans="1:49" s="12" customFormat="1" ht="16.5" customHeight="1" thickBot="1">
      <c r="A40" s="115"/>
      <c r="B40" s="92"/>
      <c r="C40" s="92"/>
      <c r="D40" s="92"/>
      <c r="E40" s="116"/>
      <c r="F40" s="121"/>
      <c r="G40" s="122"/>
      <c r="H40" s="142">
        <f t="shared" si="17"/>
      </c>
      <c r="I40" s="141">
        <f t="shared" si="28"/>
      </c>
      <c r="J40" s="109"/>
      <c r="K40" s="119"/>
      <c r="L40" s="140">
        <f t="shared" si="18"/>
      </c>
      <c r="M40" s="111"/>
      <c r="N40" s="119"/>
      <c r="O40" s="140">
        <f t="shared" si="19"/>
      </c>
      <c r="P40" s="109"/>
      <c r="Q40" s="119"/>
      <c r="R40" s="140">
        <f t="shared" si="20"/>
      </c>
      <c r="S40" s="109"/>
      <c r="T40" s="119"/>
      <c r="U40" s="140">
        <f t="shared" si="21"/>
      </c>
      <c r="V40" s="111"/>
      <c r="W40" s="119"/>
      <c r="X40" s="140">
        <f t="shared" si="22"/>
      </c>
      <c r="Y40" s="109"/>
      <c r="Z40" s="119"/>
      <c r="AA40" s="140">
        <f t="shared" si="23"/>
      </c>
      <c r="AB40" s="111"/>
      <c r="AC40" s="119"/>
      <c r="AD40" s="140">
        <f t="shared" si="24"/>
      </c>
      <c r="AE40" s="109"/>
      <c r="AF40" s="119"/>
      <c r="AG40" s="140">
        <f t="shared" si="25"/>
      </c>
      <c r="AH40" s="109"/>
      <c r="AI40" s="119"/>
      <c r="AJ40" s="140">
        <f t="shared" si="26"/>
      </c>
      <c r="AK40" s="5">
        <f>IF(SUM(L40,O40,R40)=0,"",SUM(L40,O40,R40))</f>
      </c>
      <c r="AL40" s="20">
        <f>IF(SUM(AG40,AD40,AA40)=0,"",SUM(AG40,AD40,AA40))</f>
      </c>
      <c r="AM40" s="20">
        <f>IF(SUM(AK40:AL40)=0,"",SUM(AK40:AL40))</f>
      </c>
      <c r="AN40" s="24">
        <f>IF(SUM(AJ40,U40)=0,"",AJ40+U40)</f>
      </c>
      <c r="AO40" s="30">
        <f>IF(SUM(AJ40,U40,AG40,R40,AD40,O40,AA40,L40,X40,H40)=0,"",SUM(AJ40,U40,AG40,R40,AD40,O40,AA40,L40,X40,H40))</f>
      </c>
      <c r="AP40" s="123"/>
      <c r="AQ40" s="151">
        <v>15</v>
      </c>
      <c r="AR40" s="150"/>
      <c r="AS40" s="150"/>
      <c r="AT40" s="150"/>
      <c r="AU40" s="113">
        <f t="shared" si="29"/>
      </c>
      <c r="AV40" s="113">
        <f t="shared" si="30"/>
      </c>
      <c r="AW40" s="113">
        <f t="shared" si="27"/>
      </c>
    </row>
    <row r="41" spans="1:43" ht="16.5" customHeight="1" thickBot="1">
      <c r="A41" s="199" t="s">
        <v>24</v>
      </c>
      <c r="B41" s="200"/>
      <c r="C41" s="200"/>
      <c r="D41" s="200"/>
      <c r="E41" s="201"/>
      <c r="F41" s="131"/>
      <c r="G41" s="131"/>
      <c r="H41" s="126" t="e">
        <f>AVERAGE(H26:H40)</f>
        <v>#DIV/0!</v>
      </c>
      <c r="I41" s="127" t="e">
        <f>AVERAGE(I26:I40)</f>
        <v>#DIV/0!</v>
      </c>
      <c r="J41" s="128"/>
      <c r="K41" s="127"/>
      <c r="L41" s="126" t="e">
        <f>AVERAGE(L26:L40)</f>
        <v>#DIV/0!</v>
      </c>
      <c r="M41" s="127"/>
      <c r="N41" s="127"/>
      <c r="O41" s="127" t="e">
        <f>AVERAGE(O26:O40)</f>
        <v>#DIV/0!</v>
      </c>
      <c r="P41" s="128"/>
      <c r="Q41" s="127"/>
      <c r="R41" s="126" t="e">
        <f>AVERAGE(R26:R40)</f>
        <v>#DIV/0!</v>
      </c>
      <c r="S41" s="132"/>
      <c r="T41" s="133"/>
      <c r="U41" s="126" t="e">
        <f>AVERAGE(U26:U40)</f>
        <v>#DIV/0!</v>
      </c>
      <c r="V41" s="127"/>
      <c r="W41" s="127"/>
      <c r="X41" s="127" t="e">
        <f>AVERAGE(X26:X40)</f>
        <v>#DIV/0!</v>
      </c>
      <c r="Y41" s="128"/>
      <c r="Z41" s="127"/>
      <c r="AA41" s="126" t="e">
        <f>AVERAGE(AA26:AA40)</f>
        <v>#DIV/0!</v>
      </c>
      <c r="AB41" s="127"/>
      <c r="AC41" s="127"/>
      <c r="AD41" s="127" t="e">
        <f>AVERAGE(AD26:AD40)</f>
        <v>#DIV/0!</v>
      </c>
      <c r="AE41" s="128"/>
      <c r="AF41" s="127"/>
      <c r="AG41" s="126" t="e">
        <f>AVERAGE(AG26:AG40)</f>
        <v>#DIV/0!</v>
      </c>
      <c r="AH41" s="128"/>
      <c r="AI41" s="127"/>
      <c r="AJ41" s="126" t="e">
        <f>AVERAGE(AJ26:AJ40)</f>
        <v>#DIV/0!</v>
      </c>
      <c r="AK41" s="127"/>
      <c r="AL41" s="127"/>
      <c r="AM41" s="127"/>
      <c r="AN41" s="127"/>
      <c r="AO41" s="127"/>
      <c r="AP41" s="134" t="e">
        <f>AVERAGE(AP26:AP40)</f>
        <v>#DIV/0!</v>
      </c>
      <c r="AQ41" s="3"/>
    </row>
    <row r="42" spans="6:24" ht="28.5" customHeight="1">
      <c r="F42" s="62"/>
      <c r="G42" s="27"/>
      <c r="W42" t="s">
        <v>41</v>
      </c>
      <c r="X42" s="76" t="s">
        <v>58</v>
      </c>
    </row>
    <row r="43" spans="1:42" ht="39.75" customHeight="1" thickBot="1">
      <c r="A43" s="239" t="s">
        <v>72</v>
      </c>
      <c r="B43" s="239"/>
      <c r="C43" s="239"/>
      <c r="D43" s="239"/>
      <c r="E43" s="239"/>
      <c r="F43" s="239"/>
      <c r="G43" s="239"/>
      <c r="H43" s="239"/>
      <c r="I43" s="239"/>
      <c r="J43" s="239"/>
      <c r="K43" s="239"/>
      <c r="L43" s="239"/>
      <c r="M43" s="239"/>
      <c r="N43" s="239"/>
      <c r="O43" s="239"/>
      <c r="P43" s="239"/>
      <c r="Q43" s="239"/>
      <c r="R43" s="239"/>
      <c r="S43" s="239"/>
      <c r="T43" s="239"/>
      <c r="U43" s="239"/>
      <c r="V43" s="77">
        <v>1</v>
      </c>
      <c r="W43" s="182" t="s">
        <v>103</v>
      </c>
      <c r="X43" s="182"/>
      <c r="Y43" s="182"/>
      <c r="Z43" s="182"/>
      <c r="AA43" s="182"/>
      <c r="AB43" s="182"/>
      <c r="AC43" s="182"/>
      <c r="AD43" s="182"/>
      <c r="AE43" s="182"/>
      <c r="AF43" s="182"/>
      <c r="AG43" s="182"/>
      <c r="AH43" s="182"/>
      <c r="AI43" s="182"/>
      <c r="AJ43" s="182"/>
      <c r="AK43" s="182"/>
      <c r="AL43" s="182"/>
      <c r="AM43" s="182"/>
      <c r="AN43" s="182"/>
      <c r="AO43" s="182"/>
      <c r="AP43" s="182"/>
    </row>
    <row r="44" spans="1:42" ht="39" customHeight="1">
      <c r="A44" s="237" t="s">
        <v>65</v>
      </c>
      <c r="B44" s="235"/>
      <c r="C44" s="235"/>
      <c r="D44" s="235"/>
      <c r="E44" s="31" t="s">
        <v>32</v>
      </c>
      <c r="F44" s="31" t="s">
        <v>33</v>
      </c>
      <c r="G44" s="31" t="s">
        <v>34</v>
      </c>
      <c r="H44" s="31" t="s">
        <v>35</v>
      </c>
      <c r="I44" s="32" t="s">
        <v>13</v>
      </c>
      <c r="J44" s="36" t="s">
        <v>14</v>
      </c>
      <c r="K44" s="36" t="s">
        <v>25</v>
      </c>
      <c r="L44" s="36" t="s">
        <v>27</v>
      </c>
      <c r="M44" s="40" t="s">
        <v>29</v>
      </c>
      <c r="N44" s="8" t="s">
        <v>17</v>
      </c>
      <c r="O44" s="8" t="s">
        <v>18</v>
      </c>
      <c r="P44" s="8" t="s">
        <v>19</v>
      </c>
      <c r="Q44" s="9" t="s">
        <v>15</v>
      </c>
      <c r="R44" s="9" t="s">
        <v>26</v>
      </c>
      <c r="S44" s="9" t="s">
        <v>28</v>
      </c>
      <c r="T44" s="10" t="s">
        <v>30</v>
      </c>
      <c r="U44" s="11" t="s">
        <v>36</v>
      </c>
      <c r="V44" s="209">
        <v>2</v>
      </c>
      <c r="W44" s="203" t="s">
        <v>98</v>
      </c>
      <c r="X44" s="182"/>
      <c r="Y44" s="182"/>
      <c r="Z44" s="182"/>
      <c r="AA44" s="182"/>
      <c r="AB44" s="182"/>
      <c r="AC44" s="182"/>
      <c r="AD44" s="182"/>
      <c r="AE44" s="182"/>
      <c r="AF44" s="182"/>
      <c r="AG44" s="182"/>
      <c r="AH44" s="182"/>
      <c r="AI44" s="182"/>
      <c r="AJ44" s="182"/>
      <c r="AK44" s="182"/>
      <c r="AL44" s="182"/>
      <c r="AM44" s="182"/>
      <c r="AN44" s="182"/>
      <c r="AO44" s="182"/>
      <c r="AP44" s="182"/>
    </row>
    <row r="45" spans="1:42" ht="28.5" customHeight="1">
      <c r="A45" s="238" t="s">
        <v>69</v>
      </c>
      <c r="B45" s="170"/>
      <c r="C45" s="170"/>
      <c r="D45" s="170"/>
      <c r="E45" s="47"/>
      <c r="F45" s="47"/>
      <c r="G45" s="47"/>
      <c r="H45" s="47"/>
      <c r="I45" s="80" t="s">
        <v>60</v>
      </c>
      <c r="J45" s="80" t="s">
        <v>59</v>
      </c>
      <c r="K45" s="51"/>
      <c r="L45" s="51"/>
      <c r="M45" s="52"/>
      <c r="N45" s="53"/>
      <c r="O45" s="53"/>
      <c r="P45" s="80" t="s">
        <v>60</v>
      </c>
      <c r="Q45" s="80" t="s">
        <v>59</v>
      </c>
      <c r="R45" s="54"/>
      <c r="S45" s="54"/>
      <c r="T45" s="55"/>
      <c r="U45" s="1"/>
      <c r="V45" s="209"/>
      <c r="W45" s="182"/>
      <c r="X45" s="182"/>
      <c r="Y45" s="182"/>
      <c r="Z45" s="182"/>
      <c r="AA45" s="182"/>
      <c r="AB45" s="182"/>
      <c r="AC45" s="182"/>
      <c r="AD45" s="182"/>
      <c r="AE45" s="182"/>
      <c r="AF45" s="182"/>
      <c r="AG45" s="182"/>
      <c r="AH45" s="182"/>
      <c r="AI45" s="182"/>
      <c r="AJ45" s="182"/>
      <c r="AK45" s="182"/>
      <c r="AL45" s="182"/>
      <c r="AM45" s="182"/>
      <c r="AN45" s="182"/>
      <c r="AO45" s="182"/>
      <c r="AP45" s="182"/>
    </row>
    <row r="46" spans="1:42" ht="30" customHeight="1">
      <c r="A46" s="169" t="s">
        <v>62</v>
      </c>
      <c r="B46" s="170"/>
      <c r="C46" s="170"/>
      <c r="D46" s="170"/>
      <c r="E46" s="33" t="e">
        <f>H20</f>
        <v>#DIV/0!</v>
      </c>
      <c r="F46" s="33" t="e">
        <f>K20</f>
        <v>#DIV/0!</v>
      </c>
      <c r="G46" s="33" t="e">
        <f>N20</f>
        <v>#DIV/0!</v>
      </c>
      <c r="H46" s="33" t="e">
        <f>Q20</f>
        <v>#DIV/0!</v>
      </c>
      <c r="I46" s="34" t="e">
        <f>IF(I45="VPH",U20,IF(I45="EPH",I41,MAX(I41,U20)))</f>
        <v>#DIV/0!</v>
      </c>
      <c r="J46" s="37" t="e">
        <f>IF(J45="VPH",X20,IF(J45="EPH",L41,MAX(L41,X20)))</f>
        <v>#DIV/0!</v>
      </c>
      <c r="K46" s="38" t="e">
        <f>O41</f>
        <v>#DIV/0!</v>
      </c>
      <c r="L46" s="38" t="e">
        <f>R41</f>
        <v>#DIV/0!</v>
      </c>
      <c r="M46" s="41" t="e">
        <f>U41</f>
        <v>#DIV/0!</v>
      </c>
      <c r="N46" s="13" t="e">
        <f>AD20</f>
        <v>#DIV/0!</v>
      </c>
      <c r="O46" s="13" t="e">
        <f>AG20</f>
        <v>#DIV/0!</v>
      </c>
      <c r="P46" s="25" t="e">
        <f>IF(P45="VPH",AJ20,IF(P45="EPH",X41,MAX(X41,AJ20)))</f>
        <v>#DIV/0!</v>
      </c>
      <c r="Q46" s="26" t="e">
        <f>IF(Q45="VPH",AM20,IF(Q45="EPH",AA41,MAX(AA41,AM20)))</f>
        <v>#DIV/0!</v>
      </c>
      <c r="R46" s="14" t="e">
        <f>AD41</f>
        <v>#DIV/0!</v>
      </c>
      <c r="S46" s="14" t="e">
        <f>AG41</f>
        <v>#DIV/0!</v>
      </c>
      <c r="T46" s="15" t="e">
        <f>AJ41</f>
        <v>#DIV/0!</v>
      </c>
      <c r="U46" s="29" t="e">
        <f>SUM(E46:T46)</f>
        <v>#DIV/0!</v>
      </c>
      <c r="V46" s="78">
        <v>3</v>
      </c>
      <c r="W46" s="203" t="s">
        <v>0</v>
      </c>
      <c r="X46" s="203"/>
      <c r="Y46" s="203"/>
      <c r="Z46" s="203"/>
      <c r="AA46" s="203"/>
      <c r="AB46" s="203"/>
      <c r="AC46" s="203"/>
      <c r="AD46" s="203"/>
      <c r="AE46" s="203"/>
      <c r="AF46" s="203"/>
      <c r="AG46" s="203"/>
      <c r="AH46" s="203"/>
      <c r="AI46" s="203"/>
      <c r="AJ46" s="203"/>
      <c r="AK46" s="203"/>
      <c r="AL46" s="203"/>
      <c r="AM46" s="203"/>
      <c r="AN46" s="203"/>
      <c r="AO46" s="203"/>
      <c r="AP46" s="203"/>
    </row>
    <row r="47" spans="1:42" ht="26.25" customHeight="1" thickBot="1">
      <c r="A47" s="232" t="s">
        <v>63</v>
      </c>
      <c r="B47" s="233"/>
      <c r="C47" s="233"/>
      <c r="D47" s="233"/>
      <c r="E47" s="35" t="e">
        <f>E46/$U46</f>
        <v>#DIV/0!</v>
      </c>
      <c r="F47" s="35" t="e">
        <f>F46/$U46</f>
        <v>#DIV/0!</v>
      </c>
      <c r="G47" s="35" t="e">
        <f>G46/$U46</f>
        <v>#DIV/0!</v>
      </c>
      <c r="H47" s="35" t="e">
        <f aca="true" t="shared" si="36" ref="H47:S47">H46/$U46</f>
        <v>#DIV/0!</v>
      </c>
      <c r="I47" s="35" t="e">
        <f>I46/$U46</f>
        <v>#DIV/0!</v>
      </c>
      <c r="J47" s="39" t="e">
        <f>J46/$U46</f>
        <v>#DIV/0!</v>
      </c>
      <c r="K47" s="39" t="e">
        <f>K46/$U46</f>
        <v>#DIV/0!</v>
      </c>
      <c r="L47" s="39" t="e">
        <f t="shared" si="36"/>
        <v>#DIV/0!</v>
      </c>
      <c r="M47" s="42" t="e">
        <f t="shared" si="36"/>
        <v>#DIV/0!</v>
      </c>
      <c r="N47" s="22" t="e">
        <f>N46/$U46</f>
        <v>#DIV/0!</v>
      </c>
      <c r="O47" s="22" t="e">
        <f t="shared" si="36"/>
        <v>#DIV/0!</v>
      </c>
      <c r="P47" s="22" t="e">
        <f t="shared" si="36"/>
        <v>#DIV/0!</v>
      </c>
      <c r="Q47" s="23" t="e">
        <f>Q46/$U46</f>
        <v>#DIV/0!</v>
      </c>
      <c r="R47" s="23" t="e">
        <f>R46/$U46</f>
        <v>#DIV/0!</v>
      </c>
      <c r="S47" s="23" t="e">
        <f t="shared" si="36"/>
        <v>#DIV/0!</v>
      </c>
      <c r="T47" s="28" t="e">
        <f>T46/$U46</f>
        <v>#DIV/0!</v>
      </c>
      <c r="U47" s="46" t="e">
        <f>SUM(E47:T47)</f>
        <v>#DIV/0!</v>
      </c>
      <c r="V47" s="224">
        <v>4</v>
      </c>
      <c r="W47" s="203" t="s">
        <v>89</v>
      </c>
      <c r="X47" s="182"/>
      <c r="Y47" s="182"/>
      <c r="Z47" s="182"/>
      <c r="AA47" s="182"/>
      <c r="AB47" s="182"/>
      <c r="AC47" s="182"/>
      <c r="AD47" s="182"/>
      <c r="AE47" s="182"/>
      <c r="AF47" s="182"/>
      <c r="AG47" s="182"/>
      <c r="AH47" s="182"/>
      <c r="AI47" s="182"/>
      <c r="AJ47" s="182"/>
      <c r="AK47" s="182"/>
      <c r="AL47" s="182"/>
      <c r="AM47" s="182"/>
      <c r="AN47" s="182"/>
      <c r="AO47" s="182"/>
      <c r="AP47" s="182"/>
    </row>
    <row r="48" spans="1:42" ht="34.5" customHeight="1">
      <c r="A48" s="234" t="s">
        <v>67</v>
      </c>
      <c r="B48" s="235"/>
      <c r="C48" s="235"/>
      <c r="D48" s="235"/>
      <c r="E48" s="213" t="s">
        <v>37</v>
      </c>
      <c r="F48" s="213"/>
      <c r="G48" s="213"/>
      <c r="H48" s="213"/>
      <c r="I48" s="213"/>
      <c r="J48" s="181" t="s">
        <v>38</v>
      </c>
      <c r="K48" s="181"/>
      <c r="L48" s="181"/>
      <c r="M48" s="64" t="s">
        <v>45</v>
      </c>
      <c r="N48" s="213" t="s">
        <v>39</v>
      </c>
      <c r="O48" s="213"/>
      <c r="P48" s="213"/>
      <c r="Q48" s="181" t="s">
        <v>40</v>
      </c>
      <c r="R48" s="181"/>
      <c r="S48" s="181"/>
      <c r="T48" s="65" t="s">
        <v>46</v>
      </c>
      <c r="U48" s="66"/>
      <c r="V48" s="224"/>
      <c r="W48" s="182"/>
      <c r="X48" s="182"/>
      <c r="Y48" s="182"/>
      <c r="Z48" s="182"/>
      <c r="AA48" s="182"/>
      <c r="AB48" s="182"/>
      <c r="AC48" s="182"/>
      <c r="AD48" s="182"/>
      <c r="AE48" s="182"/>
      <c r="AF48" s="182"/>
      <c r="AG48" s="182"/>
      <c r="AH48" s="182"/>
      <c r="AI48" s="182"/>
      <c r="AJ48" s="182"/>
      <c r="AK48" s="182"/>
      <c r="AL48" s="182"/>
      <c r="AM48" s="182"/>
      <c r="AN48" s="182"/>
      <c r="AO48" s="182"/>
      <c r="AP48" s="182"/>
    </row>
    <row r="49" spans="1:42" ht="30" customHeight="1">
      <c r="A49" s="228" t="s">
        <v>64</v>
      </c>
      <c r="B49" s="170"/>
      <c r="C49" s="170"/>
      <c r="D49" s="170"/>
      <c r="E49" s="226" t="e">
        <f>SUM(E47:I47)</f>
        <v>#DIV/0!</v>
      </c>
      <c r="F49" s="226"/>
      <c r="G49" s="226"/>
      <c r="H49" s="226"/>
      <c r="I49" s="226"/>
      <c r="J49" s="176" t="e">
        <f>SUM(J47:L47)</f>
        <v>#DIV/0!</v>
      </c>
      <c r="K49" s="176"/>
      <c r="L49" s="176"/>
      <c r="M49" s="56" t="e">
        <f>M47</f>
        <v>#DIV/0!</v>
      </c>
      <c r="N49" s="177" t="e">
        <f>SUM(N47:P47)</f>
        <v>#DIV/0!</v>
      </c>
      <c r="O49" s="177"/>
      <c r="P49" s="177"/>
      <c r="Q49" s="171" t="e">
        <f>SUM(Q47:S47)</f>
        <v>#DIV/0!</v>
      </c>
      <c r="R49" s="171"/>
      <c r="S49" s="171"/>
      <c r="T49" s="45" t="e">
        <f>T47</f>
        <v>#DIV/0!</v>
      </c>
      <c r="U49" s="57" t="e">
        <f>SUM(E49:T49)</f>
        <v>#DIV/0!</v>
      </c>
      <c r="V49" s="79">
        <v>5</v>
      </c>
      <c r="W49" s="182" t="s">
        <v>1</v>
      </c>
      <c r="X49" s="182"/>
      <c r="Y49" s="182"/>
      <c r="Z49" s="182"/>
      <c r="AA49" s="182"/>
      <c r="AB49" s="182"/>
      <c r="AC49" s="182"/>
      <c r="AD49" s="182"/>
      <c r="AE49" s="182"/>
      <c r="AF49" s="182"/>
      <c r="AG49" s="182"/>
      <c r="AH49" s="182"/>
      <c r="AI49" s="182"/>
      <c r="AJ49" s="182"/>
      <c r="AK49" s="182"/>
      <c r="AL49" s="182"/>
      <c r="AM49" s="182"/>
      <c r="AN49" s="182"/>
      <c r="AO49" s="182"/>
      <c r="AP49" s="182"/>
    </row>
    <row r="50" spans="1:42" ht="42" customHeight="1">
      <c r="A50" s="169" t="s">
        <v>66</v>
      </c>
      <c r="B50" s="170"/>
      <c r="C50" s="170"/>
      <c r="D50" s="170"/>
      <c r="E50" s="47" t="e">
        <f>E47/E49</f>
        <v>#DIV/0!</v>
      </c>
      <c r="F50" s="47" t="e">
        <f>F47/E49</f>
        <v>#DIV/0!</v>
      </c>
      <c r="G50" s="47" t="e">
        <f>G47/E49</f>
        <v>#DIV/0!</v>
      </c>
      <c r="H50" s="47" t="e">
        <f>H47/E49</f>
        <v>#DIV/0!</v>
      </c>
      <c r="I50" s="47" t="e">
        <f>I47/E49</f>
        <v>#DIV/0!</v>
      </c>
      <c r="J50" s="48" t="e">
        <f>J47/J49</f>
        <v>#DIV/0!</v>
      </c>
      <c r="K50" s="48" t="e">
        <f>K47/J49</f>
        <v>#DIV/0!</v>
      </c>
      <c r="L50" s="48" t="e">
        <f>L47/J49</f>
        <v>#DIV/0!</v>
      </c>
      <c r="M50" s="49" t="e">
        <f>M47/M49</f>
        <v>#DIV/0!</v>
      </c>
      <c r="N50" s="16" t="e">
        <f>N47/N49</f>
        <v>#DIV/0!</v>
      </c>
      <c r="O50" s="16" t="e">
        <f>O47/N49</f>
        <v>#DIV/0!</v>
      </c>
      <c r="P50" s="16" t="e">
        <f>P47/N49</f>
        <v>#DIV/0!</v>
      </c>
      <c r="Q50" s="17" t="e">
        <f>Q47/Q49</f>
        <v>#DIV/0!</v>
      </c>
      <c r="R50" s="17" t="e">
        <f>R47/Q49</f>
        <v>#DIV/0!</v>
      </c>
      <c r="S50" s="17" t="e">
        <f>S47/Q49</f>
        <v>#DIV/0!</v>
      </c>
      <c r="T50" s="50" t="e">
        <f>T47/T49</f>
        <v>#DIV/0!</v>
      </c>
      <c r="U50" s="58"/>
      <c r="V50" s="79">
        <v>6</v>
      </c>
      <c r="W50" s="203" t="s">
        <v>99</v>
      </c>
      <c r="X50" s="182"/>
      <c r="Y50" s="182"/>
      <c r="Z50" s="182"/>
      <c r="AA50" s="182"/>
      <c r="AB50" s="182"/>
      <c r="AC50" s="182"/>
      <c r="AD50" s="182"/>
      <c r="AE50" s="182"/>
      <c r="AF50" s="182"/>
      <c r="AG50" s="182"/>
      <c r="AH50" s="182"/>
      <c r="AI50" s="182"/>
      <c r="AJ50" s="182"/>
      <c r="AK50" s="182"/>
      <c r="AL50" s="182"/>
      <c r="AM50" s="182"/>
      <c r="AN50" s="182"/>
      <c r="AO50" s="182"/>
      <c r="AP50" s="182"/>
    </row>
    <row r="51" spans="1:42" ht="28.5" customHeight="1" thickBot="1">
      <c r="A51" s="222" t="s">
        <v>68</v>
      </c>
      <c r="B51" s="223"/>
      <c r="C51" s="223"/>
      <c r="D51" s="223"/>
      <c r="E51" s="218" t="e">
        <f>SUM(E50:I50)</f>
        <v>#DIV/0!</v>
      </c>
      <c r="F51" s="219"/>
      <c r="G51" s="219"/>
      <c r="H51" s="219"/>
      <c r="I51" s="219"/>
      <c r="J51" s="220" t="e">
        <f>SUM(J50:L50)</f>
        <v>#DIV/0!</v>
      </c>
      <c r="K51" s="221"/>
      <c r="L51" s="221"/>
      <c r="M51" s="59" t="e">
        <f>SUM(M50)</f>
        <v>#DIV/0!</v>
      </c>
      <c r="N51" s="225" t="e">
        <f>SUM(N50:P50)</f>
        <v>#DIV/0!</v>
      </c>
      <c r="O51" s="175"/>
      <c r="P51" s="175"/>
      <c r="Q51" s="174" t="e">
        <f>SUM(Q50:S50)</f>
        <v>#DIV/0!</v>
      </c>
      <c r="R51" s="175"/>
      <c r="S51" s="175"/>
      <c r="T51" s="60" t="e">
        <f>T47/T49</f>
        <v>#DIV/0!</v>
      </c>
      <c r="U51" s="61"/>
      <c r="V51" s="79">
        <v>7</v>
      </c>
      <c r="W51" s="203" t="s">
        <v>100</v>
      </c>
      <c r="X51" s="182"/>
      <c r="Y51" s="182"/>
      <c r="Z51" s="182"/>
      <c r="AA51" s="182"/>
      <c r="AB51" s="182"/>
      <c r="AC51" s="182"/>
      <c r="AD51" s="182"/>
      <c r="AE51" s="182"/>
      <c r="AF51" s="182"/>
      <c r="AG51" s="182"/>
      <c r="AH51" s="182"/>
      <c r="AI51" s="182"/>
      <c r="AJ51" s="182"/>
      <c r="AK51" s="182"/>
      <c r="AL51" s="182"/>
      <c r="AM51" s="182"/>
      <c r="AN51" s="182"/>
      <c r="AO51" s="182"/>
      <c r="AP51" s="182"/>
    </row>
    <row r="52" spans="3:42" ht="27" customHeight="1">
      <c r="C52" s="18"/>
      <c r="D52" s="18"/>
      <c r="J52" s="12"/>
      <c r="N52" s="12"/>
      <c r="O52" s="12"/>
      <c r="P52" s="12"/>
      <c r="Q52" s="12"/>
      <c r="R52" s="12"/>
      <c r="S52" s="2"/>
      <c r="T52" s="12"/>
      <c r="V52" s="79">
        <v>8</v>
      </c>
      <c r="W52" s="182" t="s">
        <v>101</v>
      </c>
      <c r="X52" s="182"/>
      <c r="Y52" s="182"/>
      <c r="Z52" s="182"/>
      <c r="AA52" s="182"/>
      <c r="AB52" s="182"/>
      <c r="AC52" s="182"/>
      <c r="AD52" s="182"/>
      <c r="AE52" s="182"/>
      <c r="AF52" s="182"/>
      <c r="AG52" s="182"/>
      <c r="AH52" s="182"/>
      <c r="AI52" s="182"/>
      <c r="AJ52" s="182"/>
      <c r="AK52" s="182"/>
      <c r="AL52" s="182"/>
      <c r="AM52" s="182"/>
      <c r="AN52" s="182"/>
      <c r="AO52" s="182"/>
      <c r="AP52" s="182"/>
    </row>
    <row r="53" spans="1:42" ht="14.25" customHeight="1">
      <c r="A53" s="43"/>
      <c r="B53" s="43"/>
      <c r="C53" s="93"/>
      <c r="E53" s="212"/>
      <c r="F53" s="212"/>
      <c r="G53" s="93"/>
      <c r="R53" s="7"/>
      <c r="S53" s="7"/>
      <c r="T53" s="7"/>
      <c r="U53" s="7"/>
      <c r="V53" s="84">
        <v>9</v>
      </c>
      <c r="W53" s="173" t="s">
        <v>6</v>
      </c>
      <c r="X53" s="173"/>
      <c r="Y53" s="173"/>
      <c r="Z53" s="173"/>
      <c r="AA53" s="173"/>
      <c r="AB53" s="173"/>
      <c r="AC53" s="173"/>
      <c r="AD53" s="173"/>
      <c r="AE53" s="173"/>
      <c r="AF53" s="173"/>
      <c r="AG53" s="173"/>
      <c r="AH53" s="173"/>
      <c r="AI53" s="173"/>
      <c r="AJ53" s="173"/>
      <c r="AK53" s="173"/>
      <c r="AL53" s="173"/>
      <c r="AM53" s="173"/>
      <c r="AN53" s="173"/>
      <c r="AO53" s="173"/>
      <c r="AP53" s="173"/>
    </row>
    <row r="54" spans="1:42" ht="14.25" customHeight="1">
      <c r="A54" s="43"/>
      <c r="B54" s="43"/>
      <c r="C54" s="94"/>
      <c r="E54" s="212"/>
      <c r="F54" s="212"/>
      <c r="G54" s="94"/>
      <c r="R54" s="7"/>
      <c r="S54" s="7"/>
      <c r="T54" s="7"/>
      <c r="U54" s="7"/>
      <c r="V54" s="84">
        <v>10</v>
      </c>
      <c r="W54" s="236" t="s">
        <v>93</v>
      </c>
      <c r="X54" s="236"/>
      <c r="Y54" s="236"/>
      <c r="Z54" s="236"/>
      <c r="AA54" s="236"/>
      <c r="AB54" s="236"/>
      <c r="AC54" s="236"/>
      <c r="AD54" s="236"/>
      <c r="AE54" s="236"/>
      <c r="AF54" s="236"/>
      <c r="AG54" s="236"/>
      <c r="AH54" s="236"/>
      <c r="AI54" s="236"/>
      <c r="AJ54" s="236"/>
      <c r="AK54" s="236"/>
      <c r="AL54" s="236"/>
      <c r="AM54" s="236"/>
      <c r="AN54" s="236"/>
      <c r="AO54" s="236"/>
      <c r="AP54" s="236"/>
    </row>
    <row r="55" spans="1:42" ht="14.25" customHeight="1">
      <c r="A55" s="43"/>
      <c r="B55" s="43"/>
      <c r="C55" s="94"/>
      <c r="E55" s="212"/>
      <c r="F55" s="212"/>
      <c r="G55" s="94"/>
      <c r="O55" s="4"/>
      <c r="V55" s="7"/>
      <c r="W55" s="236"/>
      <c r="X55" s="236"/>
      <c r="Y55" s="236"/>
      <c r="Z55" s="236"/>
      <c r="AA55" s="236"/>
      <c r="AB55" s="236"/>
      <c r="AC55" s="236"/>
      <c r="AD55" s="236"/>
      <c r="AE55" s="236"/>
      <c r="AF55" s="236"/>
      <c r="AG55" s="236"/>
      <c r="AH55" s="236"/>
      <c r="AI55" s="236"/>
      <c r="AJ55" s="236"/>
      <c r="AK55" s="236"/>
      <c r="AL55" s="236"/>
      <c r="AM55" s="236"/>
      <c r="AN55" s="236"/>
      <c r="AO55" s="236"/>
      <c r="AP55" s="236"/>
    </row>
    <row r="56" spans="2:42" ht="24.75" customHeight="1" thickBot="1">
      <c r="B56" s="172" t="s">
        <v>102</v>
      </c>
      <c r="C56" s="172"/>
      <c r="D56" s="172"/>
      <c r="E56" s="172"/>
      <c r="F56" s="172"/>
      <c r="G56" s="172"/>
      <c r="H56" s="172"/>
      <c r="I56" s="172"/>
      <c r="J56" s="172"/>
      <c r="K56" s="172"/>
      <c r="L56" s="172"/>
      <c r="M56" s="172"/>
      <c r="N56" s="172"/>
      <c r="O56" s="172"/>
      <c r="P56" s="172"/>
      <c r="Q56" s="6"/>
      <c r="R56" s="6"/>
      <c r="S56" s="6"/>
      <c r="T56" s="6"/>
      <c r="U56" s="6"/>
      <c r="W56" s="236"/>
      <c r="X56" s="236"/>
      <c r="Y56" s="236"/>
      <c r="Z56" s="236"/>
      <c r="AA56" s="236"/>
      <c r="AB56" s="236"/>
      <c r="AC56" s="236"/>
      <c r="AD56" s="236"/>
      <c r="AE56" s="236"/>
      <c r="AF56" s="236"/>
      <c r="AG56" s="236"/>
      <c r="AH56" s="236"/>
      <c r="AI56" s="236"/>
      <c r="AJ56" s="236"/>
      <c r="AK56" s="236"/>
      <c r="AL56" s="236"/>
      <c r="AM56" s="236"/>
      <c r="AN56" s="236"/>
      <c r="AO56" s="236"/>
      <c r="AP56" s="236"/>
    </row>
    <row r="57" spans="2:40" ht="12.75" customHeight="1">
      <c r="B57" s="96"/>
      <c r="C57" s="214" t="s">
        <v>92</v>
      </c>
      <c r="D57" s="215"/>
      <c r="E57" s="215"/>
      <c r="F57" s="97"/>
      <c r="G57" s="97"/>
      <c r="H57" s="97"/>
      <c r="I57" s="97"/>
      <c r="J57" s="97"/>
      <c r="K57" s="97"/>
      <c r="L57" s="97"/>
      <c r="M57" s="97"/>
      <c r="N57" s="97"/>
      <c r="O57" s="97"/>
      <c r="P57" s="98"/>
      <c r="AN57" s="44"/>
    </row>
    <row r="58" spans="2:22" ht="18" customHeight="1">
      <c r="B58" s="99"/>
      <c r="C58" s="216"/>
      <c r="D58" s="216"/>
      <c r="E58" s="216"/>
      <c r="F58" s="67"/>
      <c r="G58" s="217" t="s">
        <v>91</v>
      </c>
      <c r="H58" s="216"/>
      <c r="I58" s="216"/>
      <c r="J58" s="216"/>
      <c r="K58" s="68"/>
      <c r="L58" s="217" t="s">
        <v>90</v>
      </c>
      <c r="M58" s="216"/>
      <c r="N58" s="216"/>
      <c r="O58" s="216"/>
      <c r="P58" s="100"/>
      <c r="V58" s="6"/>
    </row>
    <row r="59" spans="2:16" ht="12.75">
      <c r="B59" s="101"/>
      <c r="C59" s="67"/>
      <c r="D59" s="74" t="s">
        <v>47</v>
      </c>
      <c r="E59" s="75" t="e">
        <f>E49/(E49+N49)</f>
        <v>#DIV/0!</v>
      </c>
      <c r="F59" s="67"/>
      <c r="G59" s="216"/>
      <c r="H59" s="216"/>
      <c r="I59" s="216"/>
      <c r="J59" s="216"/>
      <c r="K59" s="68"/>
      <c r="L59" s="216"/>
      <c r="M59" s="216"/>
      <c r="N59" s="216"/>
      <c r="O59" s="216"/>
      <c r="P59" s="100"/>
    </row>
    <row r="60" spans="2:16" ht="13.5">
      <c r="B60" s="101"/>
      <c r="C60" s="70"/>
      <c r="D60" s="71" t="s">
        <v>48</v>
      </c>
      <c r="E60" s="72" t="e">
        <f>J49/(J49+Q49)</f>
        <v>#DIV/0!</v>
      </c>
      <c r="F60" s="67"/>
      <c r="G60" s="67"/>
      <c r="H60" s="73" t="s">
        <v>74</v>
      </c>
      <c r="I60" s="7"/>
      <c r="J60" s="69" t="e">
        <f>J50</f>
        <v>#DIV/0!</v>
      </c>
      <c r="K60" s="69"/>
      <c r="L60" s="70"/>
      <c r="M60" s="73" t="s">
        <v>75</v>
      </c>
      <c r="N60" s="7"/>
      <c r="O60" s="69" t="e">
        <f>N50</f>
        <v>#DIV/0!</v>
      </c>
      <c r="P60" s="102"/>
    </row>
    <row r="61" spans="2:16" ht="13.5">
      <c r="B61" s="103"/>
      <c r="C61" s="70"/>
      <c r="D61" s="71" t="s">
        <v>49</v>
      </c>
      <c r="E61" s="72" t="e">
        <f>M49/(M49+T49)</f>
        <v>#DIV/0!</v>
      </c>
      <c r="F61" s="70"/>
      <c r="G61" s="70"/>
      <c r="H61" s="73" t="s">
        <v>76</v>
      </c>
      <c r="I61" s="7"/>
      <c r="J61" s="69" t="e">
        <f>K50</f>
        <v>#DIV/0!</v>
      </c>
      <c r="K61" s="69"/>
      <c r="L61" s="70"/>
      <c r="M61" s="73" t="s">
        <v>77</v>
      </c>
      <c r="N61" s="7"/>
      <c r="O61" s="69" t="e">
        <f>O50</f>
        <v>#DIV/0!</v>
      </c>
      <c r="P61" s="102"/>
    </row>
    <row r="62" spans="2:16" ht="13.5">
      <c r="B62" s="103"/>
      <c r="C62" s="70"/>
      <c r="D62" s="71"/>
      <c r="E62" s="72"/>
      <c r="F62" s="70"/>
      <c r="G62" s="70"/>
      <c r="H62" s="73" t="s">
        <v>78</v>
      </c>
      <c r="I62" s="7"/>
      <c r="J62" s="69" t="e">
        <f>L50</f>
        <v>#DIV/0!</v>
      </c>
      <c r="K62" s="69"/>
      <c r="L62" s="70"/>
      <c r="M62" s="73" t="s">
        <v>79</v>
      </c>
      <c r="N62" s="7"/>
      <c r="O62" s="69" t="e">
        <f>P50</f>
        <v>#DIV/0!</v>
      </c>
      <c r="P62" s="102"/>
    </row>
    <row r="63" spans="2:16" ht="13.5">
      <c r="B63" s="103"/>
      <c r="C63" s="7"/>
      <c r="D63" s="7"/>
      <c r="E63" s="7"/>
      <c r="F63" s="70"/>
      <c r="G63" s="70"/>
      <c r="H63" s="73"/>
      <c r="I63" s="69"/>
      <c r="J63" s="69"/>
      <c r="K63" s="69"/>
      <c r="L63" s="70"/>
      <c r="M63" s="73" t="s">
        <v>80</v>
      </c>
      <c r="N63" s="7"/>
      <c r="O63" s="69" t="e">
        <f>Q50</f>
        <v>#DIV/0!</v>
      </c>
      <c r="P63" s="102"/>
    </row>
    <row r="64" spans="2:16" ht="12.75" customHeight="1">
      <c r="B64" s="103"/>
      <c r="C64" s="7"/>
      <c r="D64" s="7"/>
      <c r="E64" s="7"/>
      <c r="F64" s="70"/>
      <c r="G64" s="70"/>
      <c r="H64" s="73"/>
      <c r="I64" s="69"/>
      <c r="J64" s="69"/>
      <c r="K64" s="69"/>
      <c r="L64" s="70"/>
      <c r="M64" s="73" t="s">
        <v>81</v>
      </c>
      <c r="N64" s="7"/>
      <c r="O64" s="69" t="e">
        <f>R50</f>
        <v>#DIV/0!</v>
      </c>
      <c r="P64" s="102"/>
    </row>
    <row r="65" spans="2:16" ht="13.5">
      <c r="B65" s="103"/>
      <c r="C65" s="7"/>
      <c r="D65" s="7"/>
      <c r="E65" s="7"/>
      <c r="F65" s="70"/>
      <c r="G65" s="70"/>
      <c r="H65" s="73"/>
      <c r="I65" s="69"/>
      <c r="J65" s="69"/>
      <c r="K65" s="69"/>
      <c r="L65" s="70"/>
      <c r="M65" s="73" t="s">
        <v>82</v>
      </c>
      <c r="N65" s="7"/>
      <c r="O65" s="69" t="e">
        <f>S50</f>
        <v>#DIV/0!</v>
      </c>
      <c r="P65" s="102"/>
    </row>
    <row r="66" spans="2:16" ht="13.5" thickBot="1">
      <c r="B66" s="104"/>
      <c r="C66" s="105"/>
      <c r="D66" s="105"/>
      <c r="E66" s="105"/>
      <c r="F66" s="106"/>
      <c r="G66" s="106"/>
      <c r="H66" s="106"/>
      <c r="I66" s="106"/>
      <c r="J66" s="106"/>
      <c r="K66" s="106"/>
      <c r="L66" s="106"/>
      <c r="M66" s="106"/>
      <c r="N66" s="106"/>
      <c r="O66" s="106"/>
      <c r="P66" s="107"/>
    </row>
    <row r="67" spans="3:18" ht="12.75">
      <c r="C67" s="7"/>
      <c r="G67" s="7"/>
      <c r="H67" s="7"/>
      <c r="I67" s="7"/>
      <c r="J67" s="7"/>
      <c r="K67" s="7"/>
      <c r="L67" s="43"/>
      <c r="M67" s="43"/>
      <c r="N67" s="43"/>
      <c r="O67" s="43"/>
      <c r="P67" s="43"/>
      <c r="Q67" s="7"/>
      <c r="R67" s="7"/>
    </row>
    <row r="68" spans="11:15" ht="12.75">
      <c r="K68" s="43"/>
      <c r="L68" s="43"/>
      <c r="M68" s="43"/>
      <c r="N68" s="43"/>
      <c r="O68" s="43"/>
    </row>
    <row r="69" spans="7:15" ht="12.75">
      <c r="G69" s="7"/>
      <c r="H69" s="7"/>
      <c r="K69" s="43"/>
      <c r="L69" s="43"/>
      <c r="M69" s="43"/>
      <c r="N69" s="43"/>
      <c r="O69" s="43"/>
    </row>
    <row r="70" spans="11:15" ht="12.75">
      <c r="K70" s="43"/>
      <c r="L70" s="43"/>
      <c r="M70" s="43"/>
      <c r="N70" s="43"/>
      <c r="O70" s="43"/>
    </row>
    <row r="71" spans="11:16" ht="12.75">
      <c r="K71" s="43"/>
      <c r="L71" s="43"/>
      <c r="M71" s="43"/>
      <c r="N71" s="43"/>
      <c r="O71" s="43"/>
      <c r="P71" s="7"/>
    </row>
    <row r="72" spans="3:11" ht="12.75">
      <c r="C72" s="95"/>
      <c r="D72" s="71"/>
      <c r="E72" s="72"/>
      <c r="J72" s="19">
        <v>27193.268</v>
      </c>
      <c r="K72" s="63" t="s">
        <v>4</v>
      </c>
    </row>
    <row r="73" spans="3:11" ht="12.75">
      <c r="C73" s="70"/>
      <c r="D73" s="88" t="s">
        <v>86</v>
      </c>
      <c r="E73" s="72" t="e">
        <f>N49/(E49+N49)</f>
        <v>#DIV/0!</v>
      </c>
      <c r="J73" s="83">
        <v>27193.268</v>
      </c>
      <c r="K73" s="63" t="s">
        <v>5</v>
      </c>
    </row>
    <row r="74" spans="3:11" ht="12.75">
      <c r="C74" s="70"/>
      <c r="D74" s="88" t="s">
        <v>87</v>
      </c>
      <c r="E74" s="72" t="e">
        <f>Q49/(J49+Q49)</f>
        <v>#DIV/0!</v>
      </c>
      <c r="J74" s="83">
        <v>2719.3268</v>
      </c>
      <c r="K74" s="63"/>
    </row>
    <row r="75" spans="3:11" ht="12.75">
      <c r="C75" s="70"/>
      <c r="D75" s="88" t="s">
        <v>88</v>
      </c>
      <c r="E75" s="72" t="e">
        <f>T49/(M49+T49)</f>
        <v>#DIV/0!</v>
      </c>
      <c r="J75" s="83">
        <v>271.93268</v>
      </c>
      <c r="K75" s="63"/>
    </row>
    <row r="76" spans="3:11" ht="12.75">
      <c r="C76" s="7"/>
      <c r="D76" s="7"/>
      <c r="E76" s="7"/>
      <c r="J76" s="83">
        <v>27.193268</v>
      </c>
      <c r="K76" s="63"/>
    </row>
    <row r="77" spans="10:11" ht="12.75">
      <c r="J77" s="83">
        <v>2.7193268</v>
      </c>
      <c r="K77" s="63"/>
    </row>
    <row r="78" spans="10:11" ht="12.75">
      <c r="J78" s="83">
        <v>0.27193268</v>
      </c>
      <c r="K78" s="63"/>
    </row>
    <row r="79" spans="10:11" ht="12.75">
      <c r="J79" s="83">
        <v>0.027193268</v>
      </c>
      <c r="K79" s="63"/>
    </row>
    <row r="80" spans="10:11" ht="12.75">
      <c r="J80" s="83">
        <v>0.0027193268</v>
      </c>
      <c r="K80" s="63"/>
    </row>
    <row r="81" spans="10:11" ht="12.75">
      <c r="J81" s="83">
        <v>0.00027193268</v>
      </c>
      <c r="K81" s="63"/>
    </row>
    <row r="82" spans="10:11" ht="12.75">
      <c r="J82" s="83">
        <v>2.7193268E-05</v>
      </c>
      <c r="K82" s="63"/>
    </row>
    <row r="83" ht="12.75">
      <c r="J83" s="82"/>
    </row>
    <row r="84" ht="12.75">
      <c r="J84" s="82"/>
    </row>
    <row r="85" ht="12.75">
      <c r="J85" s="82"/>
    </row>
    <row r="86" ht="12.75">
      <c r="J86" s="82"/>
    </row>
    <row r="87" ht="12.75">
      <c r="J87" s="82"/>
    </row>
  </sheetData>
  <sheetProtection insertRows="0" deleteRows="0"/>
  <mergeCells count="98">
    <mergeCell ref="AW3:AW4"/>
    <mergeCell ref="AU24:AU25"/>
    <mergeCell ref="AV24:AV25"/>
    <mergeCell ref="AW24:AW25"/>
    <mergeCell ref="AR3:AR4"/>
    <mergeCell ref="AS3:AS4"/>
    <mergeCell ref="AT3:AT4"/>
    <mergeCell ref="AR24:AR25"/>
    <mergeCell ref="AS24:AS25"/>
    <mergeCell ref="AT24:AT25"/>
    <mergeCell ref="A47:D47"/>
    <mergeCell ref="A48:D48"/>
    <mergeCell ref="E53:F53"/>
    <mergeCell ref="W54:AP56"/>
    <mergeCell ref="AU3:AU4"/>
    <mergeCell ref="A41:E41"/>
    <mergeCell ref="A44:D44"/>
    <mergeCell ref="A45:D45"/>
    <mergeCell ref="A43:U43"/>
    <mergeCell ref="AV3:AV4"/>
    <mergeCell ref="A49:D49"/>
    <mergeCell ref="P24:R24"/>
    <mergeCell ref="A24:A25"/>
    <mergeCell ref="AO24:AO25"/>
    <mergeCell ref="E48:I48"/>
    <mergeCell ref="W43:AP43"/>
    <mergeCell ref="AK24:AK25"/>
    <mergeCell ref="Y3:AA3"/>
    <mergeCell ref="A46:D46"/>
    <mergeCell ref="V47:V48"/>
    <mergeCell ref="W47:AP48"/>
    <mergeCell ref="W52:AP52"/>
    <mergeCell ref="N51:P51"/>
    <mergeCell ref="W51:AP51"/>
    <mergeCell ref="J48:L48"/>
    <mergeCell ref="N48:P48"/>
    <mergeCell ref="Y24:AA24"/>
    <mergeCell ref="S24:U24"/>
    <mergeCell ref="C57:E58"/>
    <mergeCell ref="G58:J59"/>
    <mergeCell ref="E51:I51"/>
    <mergeCell ref="J51:L51"/>
    <mergeCell ref="A51:D51"/>
    <mergeCell ref="E54:F54"/>
    <mergeCell ref="L58:O59"/>
    <mergeCell ref="V24:X24"/>
    <mergeCell ref="V44:V45"/>
    <mergeCell ref="W44:AP45"/>
    <mergeCell ref="AM24:AM25"/>
    <mergeCell ref="AB24:AD24"/>
    <mergeCell ref="J24:L24"/>
    <mergeCell ref="AL24:AL25"/>
    <mergeCell ref="AK3:AM3"/>
    <mergeCell ref="R3:T3"/>
    <mergeCell ref="AP24:AP25"/>
    <mergeCell ref="W46:AP46"/>
    <mergeCell ref="AN24:AN25"/>
    <mergeCell ref="M24:O24"/>
    <mergeCell ref="AE24:AG24"/>
    <mergeCell ref="AH24:AJ24"/>
    <mergeCell ref="O3:Q3"/>
    <mergeCell ref="A23:AP23"/>
    <mergeCell ref="B24:B25"/>
    <mergeCell ref="A21:G21"/>
    <mergeCell ref="AB3:AD3"/>
    <mergeCell ref="AE3:AG3"/>
    <mergeCell ref="AN3:AO3"/>
    <mergeCell ref="E24:E25"/>
    <mergeCell ref="C24:C25"/>
    <mergeCell ref="D24:D25"/>
    <mergeCell ref="F24:H24"/>
    <mergeCell ref="A20:E20"/>
    <mergeCell ref="E3:E4"/>
    <mergeCell ref="C3:C4"/>
    <mergeCell ref="D3:D4"/>
    <mergeCell ref="F3:H3"/>
    <mergeCell ref="I3:K3"/>
    <mergeCell ref="AH3:AJ3"/>
    <mergeCell ref="A3:A4"/>
    <mergeCell ref="A2:AO2"/>
    <mergeCell ref="A1:AO1"/>
    <mergeCell ref="Q48:S48"/>
    <mergeCell ref="W49:AP49"/>
    <mergeCell ref="L3:N3"/>
    <mergeCell ref="B3:B4"/>
    <mergeCell ref="V3:X3"/>
    <mergeCell ref="AP3:AP4"/>
    <mergeCell ref="A22:AP22"/>
    <mergeCell ref="A50:D50"/>
    <mergeCell ref="Q49:S49"/>
    <mergeCell ref="B56:P56"/>
    <mergeCell ref="W53:AP53"/>
    <mergeCell ref="Q51:S51"/>
    <mergeCell ref="J49:L49"/>
    <mergeCell ref="N49:P49"/>
    <mergeCell ref="E55:F55"/>
    <mergeCell ref="W50:AP50"/>
    <mergeCell ref="E49:I49"/>
  </mergeCells>
  <printOptions/>
  <pageMargins left="0.36" right="0.25" top="1" bottom="1" header="0.5" footer="0.5"/>
  <pageSetup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Geosphere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Acomb</dc:creator>
  <cp:keywords/>
  <dc:description/>
  <cp:lastModifiedBy>Schlichting, Sally</cp:lastModifiedBy>
  <cp:lastPrinted>2011-02-22T19:47:42Z</cp:lastPrinted>
  <dcterms:created xsi:type="dcterms:W3CDTF">2010-03-22T00:31:53Z</dcterms:created>
  <dcterms:modified xsi:type="dcterms:W3CDTF">2016-11-23T21:18:53Z</dcterms:modified>
  <cp:category/>
  <cp:version/>
  <cp:contentType/>
  <cp:contentStatus/>
</cp:coreProperties>
</file>